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35" windowWidth="19815" windowHeight="7650" firstSheet="1" activeTab="1"/>
  </bookViews>
  <sheets>
    <sheet name="INGRESOS 2015" sheetId="2" r:id="rId1"/>
    <sheet name="GASTOS 2015" sheetId="1" r:id="rId2"/>
    <sheet name="resumen_ingresos2015" sheetId="11" r:id="rId3"/>
    <sheet name="resumen_gastos2015" sheetId="15" r:id="rId4"/>
    <sheet name="Hoja2" sheetId="12" r:id="rId5"/>
    <sheet name="Hoja3" sheetId="13" r:id="rId6"/>
    <sheet name="Hoja4" sheetId="14" r:id="rId7"/>
  </sheets>
  <definedNames>
    <definedName name="_xlnm.Print_Area" localSheetId="1">'GASTOS 2015'!$C$1:$O$258</definedName>
    <definedName name="_xlnm.Print_Area" localSheetId="0">'INGRESOS 2015'!$A$1:$H$117</definedName>
    <definedName name="_xlnm.Print_Area" localSheetId="3">resumen_gastos2015!$A$1:$M$258</definedName>
    <definedName name="_xlnm.Print_Area" localSheetId="2">resumen_ingresos2015!$A$1:$G$117</definedName>
  </definedNames>
  <calcPr calcId="125725"/>
</workbook>
</file>

<file path=xl/calcChain.xml><?xml version="1.0" encoding="utf-8"?>
<calcChain xmlns="http://schemas.openxmlformats.org/spreadsheetml/2006/main">
  <c r="O236" i="1"/>
  <c r="I62"/>
  <c r="M257" i="15"/>
  <c r="M256"/>
  <c r="L255"/>
  <c r="K255"/>
  <c r="J255"/>
  <c r="I255"/>
  <c r="H255"/>
  <c r="G255"/>
  <c r="M255" s="1"/>
  <c r="M254"/>
  <c r="M253"/>
  <c r="L252"/>
  <c r="K252"/>
  <c r="K251" s="1"/>
  <c r="J252"/>
  <c r="I252"/>
  <c r="I251" s="1"/>
  <c r="H252"/>
  <c r="G252"/>
  <c r="G251" s="1"/>
  <c r="L251"/>
  <c r="J251"/>
  <c r="H251"/>
  <c r="L250"/>
  <c r="K250"/>
  <c r="J250"/>
  <c r="I250"/>
  <c r="H250"/>
  <c r="M249"/>
  <c r="M248"/>
  <c r="L247"/>
  <c r="K247"/>
  <c r="J247"/>
  <c r="I247"/>
  <c r="H247"/>
  <c r="G247"/>
  <c r="M247" s="1"/>
  <c r="M246"/>
  <c r="M245"/>
  <c r="L244"/>
  <c r="K244"/>
  <c r="J244"/>
  <c r="I244"/>
  <c r="H244"/>
  <c r="G244"/>
  <c r="M244" s="1"/>
  <c r="L243"/>
  <c r="K243"/>
  <c r="J243"/>
  <c r="I243"/>
  <c r="H243"/>
  <c r="G243"/>
  <c r="M243" s="1"/>
  <c r="M242"/>
  <c r="L241"/>
  <c r="K241"/>
  <c r="J241"/>
  <c r="I241"/>
  <c r="H241"/>
  <c r="G241"/>
  <c r="L240"/>
  <c r="K240"/>
  <c r="J240"/>
  <c r="I240"/>
  <c r="H240"/>
  <c r="G240"/>
  <c r="M239"/>
  <c r="L238"/>
  <c r="K238"/>
  <c r="J238"/>
  <c r="I238"/>
  <c r="H238"/>
  <c r="G238"/>
  <c r="M238" s="1"/>
  <c r="M237"/>
  <c r="L235"/>
  <c r="K235"/>
  <c r="J235"/>
  <c r="I235"/>
  <c r="H235"/>
  <c r="G235"/>
  <c r="M234"/>
  <c r="M233"/>
  <c r="M232"/>
  <c r="L231"/>
  <c r="K231"/>
  <c r="J231"/>
  <c r="I231"/>
  <c r="H231"/>
  <c r="G231"/>
  <c r="M230"/>
  <c r="M229"/>
  <c r="M228"/>
  <c r="M227"/>
  <c r="L226"/>
  <c r="K226"/>
  <c r="J226"/>
  <c r="I226"/>
  <c r="H226"/>
  <c r="G226"/>
  <c r="M225"/>
  <c r="M224"/>
  <c r="L223"/>
  <c r="K223"/>
  <c r="J223"/>
  <c r="I223"/>
  <c r="H223"/>
  <c r="G223"/>
  <c r="M223" s="1"/>
  <c r="M222"/>
  <c r="M221"/>
  <c r="L220"/>
  <c r="K220"/>
  <c r="J220"/>
  <c r="I220"/>
  <c r="H220"/>
  <c r="G220"/>
  <c r="M220" s="1"/>
  <c r="M219"/>
  <c r="L218"/>
  <c r="K218"/>
  <c r="J218"/>
  <c r="I218"/>
  <c r="H218"/>
  <c r="G218"/>
  <c r="M217"/>
  <c r="M216"/>
  <c r="L215"/>
  <c r="K215"/>
  <c r="J215"/>
  <c r="I215"/>
  <c r="H215"/>
  <c r="G215"/>
  <c r="M214"/>
  <c r="M213"/>
  <c r="M212"/>
  <c r="L211"/>
  <c r="K211"/>
  <c r="J211"/>
  <c r="I211"/>
  <c r="H211"/>
  <c r="G211"/>
  <c r="M211" s="1"/>
  <c r="M210"/>
  <c r="M209"/>
  <c r="L207"/>
  <c r="K207"/>
  <c r="J207"/>
  <c r="I207"/>
  <c r="H207"/>
  <c r="G207"/>
  <c r="M207" s="1"/>
  <c r="M206"/>
  <c r="M205"/>
  <c r="L204"/>
  <c r="K204"/>
  <c r="J204"/>
  <c r="I204"/>
  <c r="H204"/>
  <c r="G204"/>
  <c r="M204" s="1"/>
  <c r="M203"/>
  <c r="L202"/>
  <c r="K202"/>
  <c r="J202"/>
  <c r="I202"/>
  <c r="H202"/>
  <c r="G202"/>
  <c r="L201"/>
  <c r="K201"/>
  <c r="J201"/>
  <c r="I201"/>
  <c r="H201"/>
  <c r="G201"/>
  <c r="M201" s="1"/>
  <c r="M200"/>
  <c r="M199"/>
  <c r="M198"/>
  <c r="M197"/>
  <c r="M196"/>
  <c r="M195"/>
  <c r="M194"/>
  <c r="L193"/>
  <c r="K193"/>
  <c r="J193"/>
  <c r="I193"/>
  <c r="H193"/>
  <c r="G193"/>
  <c r="M193" s="1"/>
  <c r="L192"/>
  <c r="K192"/>
  <c r="J192"/>
  <c r="I192"/>
  <c r="H192"/>
  <c r="G192"/>
  <c r="M192" s="1"/>
  <c r="M191"/>
  <c r="M190"/>
  <c r="G189"/>
  <c r="M189" s="1"/>
  <c r="M188"/>
  <c r="L187"/>
  <c r="K187"/>
  <c r="J187"/>
  <c r="I187"/>
  <c r="H187"/>
  <c r="G187"/>
  <c r="M187" s="1"/>
  <c r="L186"/>
  <c r="K186"/>
  <c r="J186"/>
  <c r="I186"/>
  <c r="H186"/>
  <c r="G186"/>
  <c r="M186" s="1"/>
  <c r="M185"/>
  <c r="M184"/>
  <c r="M183"/>
  <c r="M182"/>
  <c r="M181"/>
  <c r="L180"/>
  <c r="K180"/>
  <c r="J180"/>
  <c r="I180"/>
  <c r="H180"/>
  <c r="G180"/>
  <c r="M179"/>
  <c r="M178"/>
  <c r="M177"/>
  <c r="L176"/>
  <c r="K176"/>
  <c r="J176"/>
  <c r="I176"/>
  <c r="H176"/>
  <c r="G176"/>
  <c r="M176" s="1"/>
  <c r="M175"/>
  <c r="M174"/>
  <c r="M173"/>
  <c r="L172"/>
  <c r="K172"/>
  <c r="J172"/>
  <c r="I172"/>
  <c r="H172"/>
  <c r="G172"/>
  <c r="M171"/>
  <c r="M170"/>
  <c r="M169"/>
  <c r="M168"/>
  <c r="L167"/>
  <c r="K167"/>
  <c r="J167"/>
  <c r="I167"/>
  <c r="H167"/>
  <c r="G167"/>
  <c r="M167" s="1"/>
  <c r="M166"/>
  <c r="M165"/>
  <c r="M164"/>
  <c r="M163"/>
  <c r="M162"/>
  <c r="M161"/>
  <c r="M160"/>
  <c r="M159"/>
  <c r="M158"/>
  <c r="L157"/>
  <c r="L116" s="1"/>
  <c r="K157"/>
  <c r="J157"/>
  <c r="J116" s="1"/>
  <c r="I157"/>
  <c r="H157"/>
  <c r="H116" s="1"/>
  <c r="G157"/>
  <c r="M156"/>
  <c r="M155"/>
  <c r="M154"/>
  <c r="L153"/>
  <c r="K153"/>
  <c r="J153"/>
  <c r="I153"/>
  <c r="H153"/>
  <c r="G153"/>
  <c r="M153" s="1"/>
  <c r="M152"/>
  <c r="M151"/>
  <c r="M150"/>
  <c r="M149"/>
  <c r="M148"/>
  <c r="M147"/>
  <c r="M146"/>
  <c r="L145"/>
  <c r="K145"/>
  <c r="J145"/>
  <c r="I145"/>
  <c r="H145"/>
  <c r="G145"/>
  <c r="M145" s="1"/>
  <c r="M144"/>
  <c r="M143"/>
  <c r="M142"/>
  <c r="M141"/>
  <c r="M140"/>
  <c r="M139"/>
  <c r="M138"/>
  <c r="M137"/>
  <c r="L136"/>
  <c r="K136"/>
  <c r="J136"/>
  <c r="I136"/>
  <c r="H136"/>
  <c r="G136"/>
  <c r="M136" s="1"/>
  <c r="M135"/>
  <c r="M134"/>
  <c r="M133"/>
  <c r="M132"/>
  <c r="M131"/>
  <c r="M130"/>
  <c r="M129"/>
  <c r="M128"/>
  <c r="M127"/>
  <c r="L126"/>
  <c r="K126"/>
  <c r="J126"/>
  <c r="I126"/>
  <c r="H126"/>
  <c r="G126"/>
  <c r="M126" s="1"/>
  <c r="M125"/>
  <c r="M124"/>
  <c r="L123"/>
  <c r="K123"/>
  <c r="J123"/>
  <c r="I123"/>
  <c r="H123"/>
  <c r="G123"/>
  <c r="M123" s="1"/>
  <c r="M122"/>
  <c r="M121"/>
  <c r="M120"/>
  <c r="L119"/>
  <c r="K119"/>
  <c r="J119"/>
  <c r="I119"/>
  <c r="H119"/>
  <c r="G119"/>
  <c r="M118"/>
  <c r="L117"/>
  <c r="K117"/>
  <c r="J117"/>
  <c r="I117"/>
  <c r="H117"/>
  <c r="G117"/>
  <c r="M117" s="1"/>
  <c r="K116"/>
  <c r="I116"/>
  <c r="G116"/>
  <c r="M115"/>
  <c r="M114"/>
  <c r="M113"/>
  <c r="M112"/>
  <c r="L111"/>
  <c r="K111"/>
  <c r="J111"/>
  <c r="I111"/>
  <c r="H111"/>
  <c r="G111"/>
  <c r="M111" s="1"/>
  <c r="L110"/>
  <c r="K110"/>
  <c r="J110"/>
  <c r="I110"/>
  <c r="H110"/>
  <c r="G110"/>
  <c r="M110" s="1"/>
  <c r="M109"/>
  <c r="M108"/>
  <c r="M107"/>
  <c r="L106"/>
  <c r="K106"/>
  <c r="J106"/>
  <c r="I106"/>
  <c r="H106"/>
  <c r="G106"/>
  <c r="M105"/>
  <c r="M104"/>
  <c r="L103"/>
  <c r="K103"/>
  <c r="J103"/>
  <c r="I103"/>
  <c r="H103"/>
  <c r="G103"/>
  <c r="M102"/>
  <c r="M101"/>
  <c r="L100"/>
  <c r="K100"/>
  <c r="J100"/>
  <c r="I100"/>
  <c r="H100"/>
  <c r="G100"/>
  <c r="M100" s="1"/>
  <c r="M99"/>
  <c r="M98"/>
  <c r="M97"/>
  <c r="L96"/>
  <c r="K96"/>
  <c r="J96"/>
  <c r="I96"/>
  <c r="H96"/>
  <c r="G96"/>
  <c r="L95"/>
  <c r="K95"/>
  <c r="J95"/>
  <c r="I95"/>
  <c r="H95"/>
  <c r="G95"/>
  <c r="M95" s="1"/>
  <c r="M94"/>
  <c r="M93"/>
  <c r="L92"/>
  <c r="K92"/>
  <c r="J92"/>
  <c r="I92"/>
  <c r="H92"/>
  <c r="G92"/>
  <c r="M92" s="1"/>
  <c r="M91"/>
  <c r="L90"/>
  <c r="K90"/>
  <c r="J90"/>
  <c r="I90"/>
  <c r="H90"/>
  <c r="G90"/>
  <c r="M89"/>
  <c r="L88"/>
  <c r="K88"/>
  <c r="K87" s="1"/>
  <c r="J88"/>
  <c r="I88"/>
  <c r="I87" s="1"/>
  <c r="H88"/>
  <c r="G88"/>
  <c r="L87"/>
  <c r="J87"/>
  <c r="H87"/>
  <c r="M86"/>
  <c r="G86"/>
  <c r="M85"/>
  <c r="L84"/>
  <c r="K84"/>
  <c r="J84"/>
  <c r="I84"/>
  <c r="H84"/>
  <c r="G84"/>
  <c r="M84" s="1"/>
  <c r="M83"/>
  <c r="G82"/>
  <c r="M82" s="1"/>
  <c r="L81"/>
  <c r="K81"/>
  <c r="J81"/>
  <c r="I81"/>
  <c r="H81"/>
  <c r="G81"/>
  <c r="M81" s="1"/>
  <c r="M80"/>
  <c r="G79"/>
  <c r="M79" s="1"/>
  <c r="G78"/>
  <c r="M78" s="1"/>
  <c r="G77"/>
  <c r="M77" s="1"/>
  <c r="L76"/>
  <c r="K76"/>
  <c r="J76"/>
  <c r="I76"/>
  <c r="H76"/>
  <c r="G76"/>
  <c r="M76" s="1"/>
  <c r="M75"/>
  <c r="L74"/>
  <c r="K74"/>
  <c r="J74"/>
  <c r="I74"/>
  <c r="H74"/>
  <c r="G74"/>
  <c r="G73"/>
  <c r="M73" s="1"/>
  <c r="L72"/>
  <c r="K72"/>
  <c r="J72"/>
  <c r="I72"/>
  <c r="H72"/>
  <c r="M71"/>
  <c r="G71"/>
  <c r="L70"/>
  <c r="K70"/>
  <c r="J70"/>
  <c r="I70"/>
  <c r="H70"/>
  <c r="G70"/>
  <c r="G69"/>
  <c r="M69" s="1"/>
  <c r="G68"/>
  <c r="M68" s="1"/>
  <c r="L67"/>
  <c r="K67"/>
  <c r="J67"/>
  <c r="I67"/>
  <c r="H67"/>
  <c r="G66"/>
  <c r="M66" s="1"/>
  <c r="L65"/>
  <c r="L63" s="1"/>
  <c r="L62" s="1"/>
  <c r="K65"/>
  <c r="K63" s="1"/>
  <c r="J65"/>
  <c r="I65"/>
  <c r="I63" s="1"/>
  <c r="H65"/>
  <c r="H63" s="1"/>
  <c r="H62" s="1"/>
  <c r="H14" s="1"/>
  <c r="G65"/>
  <c r="G64"/>
  <c r="M64" s="1"/>
  <c r="J63"/>
  <c r="J62" s="1"/>
  <c r="N62"/>
  <c r="M61"/>
  <c r="M60"/>
  <c r="G59"/>
  <c r="M59" s="1"/>
  <c r="M58"/>
  <c r="M57"/>
  <c r="M56"/>
  <c r="G55"/>
  <c r="M55" s="1"/>
  <c r="L54"/>
  <c r="K54"/>
  <c r="J54"/>
  <c r="I54"/>
  <c r="H54"/>
  <c r="M53"/>
  <c r="M52"/>
  <c r="M51"/>
  <c r="L50"/>
  <c r="K50"/>
  <c r="J50"/>
  <c r="I50"/>
  <c r="H50"/>
  <c r="G50"/>
  <c r="M50" s="1"/>
  <c r="M49"/>
  <c r="L48"/>
  <c r="K48"/>
  <c r="J48"/>
  <c r="I48"/>
  <c r="H48"/>
  <c r="G48"/>
  <c r="M47"/>
  <c r="L46"/>
  <c r="K46"/>
  <c r="J46"/>
  <c r="I46"/>
  <c r="H46"/>
  <c r="G46"/>
  <c r="M46" s="1"/>
  <c r="M45"/>
  <c r="L44"/>
  <c r="K44"/>
  <c r="J44"/>
  <c r="I44"/>
  <c r="H44"/>
  <c r="G44"/>
  <c r="L43"/>
  <c r="K43"/>
  <c r="J43"/>
  <c r="I43"/>
  <c r="H43"/>
  <c r="G43"/>
  <c r="G42"/>
  <c r="M42" s="1"/>
  <c r="M41"/>
  <c r="L40"/>
  <c r="K40"/>
  <c r="J40"/>
  <c r="I40"/>
  <c r="H40"/>
  <c r="G40"/>
  <c r="M39"/>
  <c r="M38"/>
  <c r="M37"/>
  <c r="L36"/>
  <c r="K36"/>
  <c r="J36"/>
  <c r="I36"/>
  <c r="H36"/>
  <c r="G36"/>
  <c r="M36" s="1"/>
  <c r="M35"/>
  <c r="L34"/>
  <c r="K34"/>
  <c r="J34"/>
  <c r="I34"/>
  <c r="H34"/>
  <c r="G34"/>
  <c r="M33"/>
  <c r="M32"/>
  <c r="M31"/>
  <c r="G30"/>
  <c r="M30" s="1"/>
  <c r="L29"/>
  <c r="K29"/>
  <c r="J29"/>
  <c r="I29"/>
  <c r="H29"/>
  <c r="M28"/>
  <c r="G27"/>
  <c r="M27" s="1"/>
  <c r="M26"/>
  <c r="L25"/>
  <c r="K25"/>
  <c r="J25"/>
  <c r="I25"/>
  <c r="H25"/>
  <c r="G25"/>
  <c r="M24"/>
  <c r="L23"/>
  <c r="K23"/>
  <c r="J23"/>
  <c r="I23"/>
  <c r="H23"/>
  <c r="G23"/>
  <c r="M23" s="1"/>
  <c r="M22"/>
  <c r="M21"/>
  <c r="L20"/>
  <c r="K20"/>
  <c r="J20"/>
  <c r="I20"/>
  <c r="H20"/>
  <c r="G20"/>
  <c r="M20" s="1"/>
  <c r="M19"/>
  <c r="L18"/>
  <c r="L16" s="1"/>
  <c r="L15" s="1"/>
  <c r="K18"/>
  <c r="J18"/>
  <c r="I18"/>
  <c r="H18"/>
  <c r="G18"/>
  <c r="M17"/>
  <c r="K16"/>
  <c r="J16"/>
  <c r="I16"/>
  <c r="H16"/>
  <c r="N15"/>
  <c r="K15"/>
  <c r="J15"/>
  <c r="I15"/>
  <c r="H15"/>
  <c r="G110" i="11"/>
  <c r="G107"/>
  <c r="G103"/>
  <c r="G99"/>
  <c r="G87"/>
  <c r="G84"/>
  <c r="G81"/>
  <c r="G78"/>
  <c r="G75" s="1"/>
  <c r="G66"/>
  <c r="G63"/>
  <c r="G59"/>
  <c r="G56"/>
  <c r="G49"/>
  <c r="G45"/>
  <c r="G44"/>
  <c r="G42" s="1"/>
  <c r="G35"/>
  <c r="G34" s="1"/>
  <c r="G31"/>
  <c r="G25"/>
  <c r="G21"/>
  <c r="G18"/>
  <c r="O230" i="1"/>
  <c r="I59"/>
  <c r="I100"/>
  <c r="I86"/>
  <c r="I78"/>
  <c r="I82"/>
  <c r="I79"/>
  <c r="I77"/>
  <c r="I73"/>
  <c r="I71"/>
  <c r="I69"/>
  <c r="I68"/>
  <c r="I66"/>
  <c r="I64"/>
  <c r="H49" i="2"/>
  <c r="I88" i="1"/>
  <c r="I42"/>
  <c r="O83"/>
  <c r="O38"/>
  <c r="I30"/>
  <c r="I55"/>
  <c r="I27"/>
  <c r="H45" i="2"/>
  <c r="H99"/>
  <c r="H78"/>
  <c r="H75" s="1"/>
  <c r="H110"/>
  <c r="H107"/>
  <c r="H106"/>
  <c r="H103"/>
  <c r="H102"/>
  <c r="H87"/>
  <c r="H84"/>
  <c r="H81"/>
  <c r="H66"/>
  <c r="H63"/>
  <c r="H59"/>
  <c r="H56"/>
  <c r="H35"/>
  <c r="H34" s="1"/>
  <c r="H31"/>
  <c r="H25"/>
  <c r="H21"/>
  <c r="H18"/>
  <c r="O257" i="1"/>
  <c r="O256"/>
  <c r="N255"/>
  <c r="M255"/>
  <c r="L255"/>
  <c r="K255"/>
  <c r="J255"/>
  <c r="I255"/>
  <c r="O255" s="1"/>
  <c r="O254"/>
  <c r="O253"/>
  <c r="N252"/>
  <c r="M252"/>
  <c r="M251" s="1"/>
  <c r="L252"/>
  <c r="K252"/>
  <c r="J252"/>
  <c r="I252"/>
  <c r="O252" s="1"/>
  <c r="N251"/>
  <c r="L251"/>
  <c r="K251"/>
  <c r="J251"/>
  <c r="I251"/>
  <c r="N250"/>
  <c r="M250"/>
  <c r="L250"/>
  <c r="K250"/>
  <c r="J250"/>
  <c r="I250"/>
  <c r="O249"/>
  <c r="O248"/>
  <c r="N247"/>
  <c r="M247"/>
  <c r="L247"/>
  <c r="K247"/>
  <c r="J247"/>
  <c r="I247"/>
  <c r="O246"/>
  <c r="O245"/>
  <c r="N244"/>
  <c r="M244"/>
  <c r="L244"/>
  <c r="K244"/>
  <c r="J244"/>
  <c r="I244"/>
  <c r="O244" s="1"/>
  <c r="N243"/>
  <c r="M243"/>
  <c r="L243"/>
  <c r="K243"/>
  <c r="J243"/>
  <c r="I243"/>
  <c r="O242"/>
  <c r="N241"/>
  <c r="M241"/>
  <c r="L241"/>
  <c r="K241"/>
  <c r="J241"/>
  <c r="I241"/>
  <c r="O241" s="1"/>
  <c r="N240"/>
  <c r="M240"/>
  <c r="L240"/>
  <c r="K240"/>
  <c r="J240"/>
  <c r="I240"/>
  <c r="O240" s="1"/>
  <c r="O239"/>
  <c r="N238"/>
  <c r="M238"/>
  <c r="L238"/>
  <c r="K238"/>
  <c r="J238"/>
  <c r="I238"/>
  <c r="O238" s="1"/>
  <c r="O237"/>
  <c r="N235"/>
  <c r="M235"/>
  <c r="L235"/>
  <c r="K235"/>
  <c r="J235"/>
  <c r="I235"/>
  <c r="O235" s="1"/>
  <c r="O234"/>
  <c r="O233"/>
  <c r="O232"/>
  <c r="N231"/>
  <c r="M231"/>
  <c r="L231"/>
  <c r="K231"/>
  <c r="J231"/>
  <c r="I231"/>
  <c r="O231" s="1"/>
  <c r="O229"/>
  <c r="O228"/>
  <c r="O227"/>
  <c r="N226"/>
  <c r="M226"/>
  <c r="L226"/>
  <c r="K226"/>
  <c r="J226"/>
  <c r="O225"/>
  <c r="O224"/>
  <c r="N223"/>
  <c r="M223"/>
  <c r="L223"/>
  <c r="K223"/>
  <c r="J223"/>
  <c r="I223"/>
  <c r="O223" s="1"/>
  <c r="O222"/>
  <c r="O221"/>
  <c r="N220"/>
  <c r="M220"/>
  <c r="L220"/>
  <c r="K220"/>
  <c r="J220"/>
  <c r="I220"/>
  <c r="O220" s="1"/>
  <c r="O219"/>
  <c r="N218"/>
  <c r="M218"/>
  <c r="L218"/>
  <c r="K218"/>
  <c r="J218"/>
  <c r="I218"/>
  <c r="O218" s="1"/>
  <c r="O217"/>
  <c r="O216"/>
  <c r="N215"/>
  <c r="M215"/>
  <c r="L215"/>
  <c r="K215"/>
  <c r="J215"/>
  <c r="I215"/>
  <c r="O215" s="1"/>
  <c r="O214"/>
  <c r="O213"/>
  <c r="O212"/>
  <c r="N211"/>
  <c r="M211"/>
  <c r="L211"/>
  <c r="K211"/>
  <c r="J211"/>
  <c r="I211"/>
  <c r="O211" s="1"/>
  <c r="O210"/>
  <c r="O209"/>
  <c r="N207"/>
  <c r="M207"/>
  <c r="L207"/>
  <c r="K207"/>
  <c r="J207"/>
  <c r="I207"/>
  <c r="O207" s="1"/>
  <c r="O206"/>
  <c r="O205"/>
  <c r="N204"/>
  <c r="M204"/>
  <c r="L204"/>
  <c r="K204"/>
  <c r="J204"/>
  <c r="I204"/>
  <c r="O204" s="1"/>
  <c r="O203"/>
  <c r="N202"/>
  <c r="M202"/>
  <c r="L202"/>
  <c r="K202"/>
  <c r="J202"/>
  <c r="I202"/>
  <c r="O202" s="1"/>
  <c r="N201"/>
  <c r="M201"/>
  <c r="L201"/>
  <c r="K201"/>
  <c r="J201"/>
  <c r="O200"/>
  <c r="O199"/>
  <c r="O198"/>
  <c r="O197"/>
  <c r="O196"/>
  <c r="O195"/>
  <c r="O194"/>
  <c r="N193"/>
  <c r="M193"/>
  <c r="L193"/>
  <c r="K193"/>
  <c r="J193"/>
  <c r="I193"/>
  <c r="N192"/>
  <c r="M192"/>
  <c r="L192"/>
  <c r="K192"/>
  <c r="J192"/>
  <c r="O191"/>
  <c r="O190"/>
  <c r="I189"/>
  <c r="O189" s="1"/>
  <c r="O188"/>
  <c r="N187"/>
  <c r="M187"/>
  <c r="L187"/>
  <c r="K187"/>
  <c r="J187"/>
  <c r="I187"/>
  <c r="O187" s="1"/>
  <c r="N186"/>
  <c r="M186"/>
  <c r="L186"/>
  <c r="K186"/>
  <c r="J186"/>
  <c r="I186"/>
  <c r="O186" s="1"/>
  <c r="O185"/>
  <c r="O184"/>
  <c r="O183"/>
  <c r="O182"/>
  <c r="O181"/>
  <c r="N180"/>
  <c r="M180"/>
  <c r="L180"/>
  <c r="K180"/>
  <c r="J180"/>
  <c r="I180"/>
  <c r="O180" s="1"/>
  <c r="O179"/>
  <c r="O178"/>
  <c r="O177"/>
  <c r="N176"/>
  <c r="M176"/>
  <c r="L176"/>
  <c r="K176"/>
  <c r="J176"/>
  <c r="I176"/>
  <c r="O176" s="1"/>
  <c r="O175"/>
  <c r="O174"/>
  <c r="O173"/>
  <c r="N172"/>
  <c r="M172"/>
  <c r="L172"/>
  <c r="K172"/>
  <c r="J172"/>
  <c r="I172"/>
  <c r="O172" s="1"/>
  <c r="O171"/>
  <c r="O170"/>
  <c r="O169"/>
  <c r="O168"/>
  <c r="N167"/>
  <c r="M167"/>
  <c r="L167"/>
  <c r="K167"/>
  <c r="J167"/>
  <c r="I167"/>
  <c r="O166"/>
  <c r="O165"/>
  <c r="O164"/>
  <c r="O163"/>
  <c r="O162"/>
  <c r="O161"/>
  <c r="O160"/>
  <c r="O159"/>
  <c r="O158"/>
  <c r="N157"/>
  <c r="M157"/>
  <c r="L157"/>
  <c r="K157"/>
  <c r="J157"/>
  <c r="I157"/>
  <c r="O156"/>
  <c r="O155"/>
  <c r="O154"/>
  <c r="N153"/>
  <c r="M153"/>
  <c r="L153"/>
  <c r="K153"/>
  <c r="J153"/>
  <c r="I153"/>
  <c r="O153" s="1"/>
  <c r="O152"/>
  <c r="O151"/>
  <c r="O150"/>
  <c r="O149"/>
  <c r="O148"/>
  <c r="O147"/>
  <c r="O146"/>
  <c r="N145"/>
  <c r="M145"/>
  <c r="L145"/>
  <c r="K145"/>
  <c r="J145"/>
  <c r="I145"/>
  <c r="O145" s="1"/>
  <c r="O144"/>
  <c r="O143"/>
  <c r="O142"/>
  <c r="O141"/>
  <c r="O140"/>
  <c r="O139"/>
  <c r="O138"/>
  <c r="O137"/>
  <c r="N136"/>
  <c r="M136"/>
  <c r="M116" s="1"/>
  <c r="L136"/>
  <c r="K136"/>
  <c r="J136"/>
  <c r="J116" s="1"/>
  <c r="I136"/>
  <c r="O135"/>
  <c r="O134"/>
  <c r="O133"/>
  <c r="O132"/>
  <c r="O131"/>
  <c r="O130"/>
  <c r="O129"/>
  <c r="O128"/>
  <c r="O127"/>
  <c r="N126"/>
  <c r="M126"/>
  <c r="L126"/>
  <c r="K126"/>
  <c r="J126"/>
  <c r="I126"/>
  <c r="O125"/>
  <c r="O124"/>
  <c r="N123"/>
  <c r="M123"/>
  <c r="L123"/>
  <c r="K123"/>
  <c r="J123"/>
  <c r="I123"/>
  <c r="O123" s="1"/>
  <c r="O122"/>
  <c r="O121"/>
  <c r="O120"/>
  <c r="N119"/>
  <c r="M119"/>
  <c r="L119"/>
  <c r="K119"/>
  <c r="J119"/>
  <c r="I119"/>
  <c r="O119" s="1"/>
  <c r="O118"/>
  <c r="N117"/>
  <c r="M117"/>
  <c r="L117"/>
  <c r="K117"/>
  <c r="J117"/>
  <c r="I117"/>
  <c r="O117" s="1"/>
  <c r="N116"/>
  <c r="L116"/>
  <c r="O115"/>
  <c r="O114"/>
  <c r="O113"/>
  <c r="O112"/>
  <c r="N111"/>
  <c r="M111"/>
  <c r="L111"/>
  <c r="K111"/>
  <c r="J111"/>
  <c r="I111"/>
  <c r="O111" s="1"/>
  <c r="N110"/>
  <c r="M110"/>
  <c r="L110"/>
  <c r="K110"/>
  <c r="J110"/>
  <c r="I110"/>
  <c r="O109"/>
  <c r="O108"/>
  <c r="O107"/>
  <c r="N106"/>
  <c r="M106"/>
  <c r="L106"/>
  <c r="K106"/>
  <c r="J106"/>
  <c r="I106"/>
  <c r="O106" s="1"/>
  <c r="O105"/>
  <c r="O104"/>
  <c r="N103"/>
  <c r="M103"/>
  <c r="L103"/>
  <c r="K103"/>
  <c r="J103"/>
  <c r="I103"/>
  <c r="O103" s="1"/>
  <c r="O102"/>
  <c r="O101"/>
  <c r="N100"/>
  <c r="M100"/>
  <c r="L100"/>
  <c r="K100"/>
  <c r="J100"/>
  <c r="O100"/>
  <c r="O99"/>
  <c r="O98"/>
  <c r="O97"/>
  <c r="N96"/>
  <c r="M96"/>
  <c r="L96"/>
  <c r="K96"/>
  <c r="J96"/>
  <c r="I96"/>
  <c r="O96" s="1"/>
  <c r="N95"/>
  <c r="M95"/>
  <c r="L95"/>
  <c r="K95"/>
  <c r="J95"/>
  <c r="O94"/>
  <c r="O93"/>
  <c r="N92"/>
  <c r="M92"/>
  <c r="L92"/>
  <c r="K92"/>
  <c r="J92"/>
  <c r="I92"/>
  <c r="O92" s="1"/>
  <c r="O91"/>
  <c r="N90"/>
  <c r="M90"/>
  <c r="L90"/>
  <c r="K90"/>
  <c r="J90"/>
  <c r="I90"/>
  <c r="O90" s="1"/>
  <c r="O89"/>
  <c r="N88"/>
  <c r="M88"/>
  <c r="L88"/>
  <c r="K88"/>
  <c r="J88"/>
  <c r="O88"/>
  <c r="N87"/>
  <c r="M87"/>
  <c r="L87"/>
  <c r="K87"/>
  <c r="J87"/>
  <c r="O86"/>
  <c r="O85"/>
  <c r="N84"/>
  <c r="M84"/>
  <c r="L84"/>
  <c r="K84"/>
  <c r="J84"/>
  <c r="I84"/>
  <c r="O84" s="1"/>
  <c r="O82"/>
  <c r="N81"/>
  <c r="M81"/>
  <c r="L81"/>
  <c r="K81"/>
  <c r="J81"/>
  <c r="I81"/>
  <c r="O81" s="1"/>
  <c r="O80"/>
  <c r="O79"/>
  <c r="O78"/>
  <c r="O77"/>
  <c r="N76"/>
  <c r="M76"/>
  <c r="L76"/>
  <c r="K76"/>
  <c r="J76"/>
  <c r="I76"/>
  <c r="O76" s="1"/>
  <c r="O75"/>
  <c r="N74"/>
  <c r="M74"/>
  <c r="L74"/>
  <c r="K74"/>
  <c r="J74"/>
  <c r="I74"/>
  <c r="O74" s="1"/>
  <c r="O73"/>
  <c r="N72"/>
  <c r="M72"/>
  <c r="L72"/>
  <c r="K72"/>
  <c r="J72"/>
  <c r="I72"/>
  <c r="O72" s="1"/>
  <c r="O71"/>
  <c r="N70"/>
  <c r="M70"/>
  <c r="L70"/>
  <c r="K70"/>
  <c r="J70"/>
  <c r="I70"/>
  <c r="O70" s="1"/>
  <c r="O69"/>
  <c r="O68"/>
  <c r="N67"/>
  <c r="M67"/>
  <c r="L67"/>
  <c r="K67"/>
  <c r="J67"/>
  <c r="I67"/>
  <c r="O67" s="1"/>
  <c r="O66"/>
  <c r="N65"/>
  <c r="M65"/>
  <c r="L65"/>
  <c r="K65"/>
  <c r="J65"/>
  <c r="I65"/>
  <c r="O65" s="1"/>
  <c r="O64"/>
  <c r="N63"/>
  <c r="M63"/>
  <c r="L63"/>
  <c r="K63"/>
  <c r="J63"/>
  <c r="P62"/>
  <c r="N62"/>
  <c r="M62"/>
  <c r="L62"/>
  <c r="K62"/>
  <c r="J62"/>
  <c r="O61"/>
  <c r="O60"/>
  <c r="O59"/>
  <c r="O58"/>
  <c r="O57"/>
  <c r="O56"/>
  <c r="O55"/>
  <c r="N54"/>
  <c r="M54"/>
  <c r="L54"/>
  <c r="K54"/>
  <c r="J54"/>
  <c r="O53"/>
  <c r="O52"/>
  <c r="O51"/>
  <c r="N50"/>
  <c r="M50"/>
  <c r="L50"/>
  <c r="K50"/>
  <c r="J50"/>
  <c r="I50"/>
  <c r="O50" s="1"/>
  <c r="O49"/>
  <c r="N48"/>
  <c r="M48"/>
  <c r="L48"/>
  <c r="K48"/>
  <c r="J48"/>
  <c r="I48"/>
  <c r="O48" s="1"/>
  <c r="O47"/>
  <c r="N46"/>
  <c r="M46"/>
  <c r="L46"/>
  <c r="K46"/>
  <c r="J46"/>
  <c r="I46"/>
  <c r="O46" s="1"/>
  <c r="O45"/>
  <c r="N44"/>
  <c r="M44"/>
  <c r="L44"/>
  <c r="K44"/>
  <c r="J44"/>
  <c r="I44"/>
  <c r="O44" s="1"/>
  <c r="N43"/>
  <c r="M43"/>
  <c r="L43"/>
  <c r="K43"/>
  <c r="J43"/>
  <c r="O42"/>
  <c r="O41"/>
  <c r="N40"/>
  <c r="M40"/>
  <c r="L40"/>
  <c r="K40"/>
  <c r="J40"/>
  <c r="I40"/>
  <c r="O40" s="1"/>
  <c r="O39"/>
  <c r="O37"/>
  <c r="N36"/>
  <c r="M36"/>
  <c r="L36"/>
  <c r="K36"/>
  <c r="J36"/>
  <c r="I36"/>
  <c r="O36" s="1"/>
  <c r="O35"/>
  <c r="N34"/>
  <c r="M34"/>
  <c r="L34"/>
  <c r="K34"/>
  <c r="J34"/>
  <c r="I34"/>
  <c r="O34" s="1"/>
  <c r="O33"/>
  <c r="O32"/>
  <c r="O31"/>
  <c r="O30"/>
  <c r="N29"/>
  <c r="M29"/>
  <c r="L29"/>
  <c r="K29"/>
  <c r="J29"/>
  <c r="I29"/>
  <c r="O29" s="1"/>
  <c r="O28"/>
  <c r="O27"/>
  <c r="O26"/>
  <c r="N25"/>
  <c r="M25"/>
  <c r="L25"/>
  <c r="K25"/>
  <c r="J25"/>
  <c r="I25"/>
  <c r="O25" s="1"/>
  <c r="O24"/>
  <c r="N23"/>
  <c r="M23"/>
  <c r="L23"/>
  <c r="K23"/>
  <c r="J23"/>
  <c r="I23"/>
  <c r="O23" s="1"/>
  <c r="O22"/>
  <c r="O21"/>
  <c r="N20"/>
  <c r="M20"/>
  <c r="L20"/>
  <c r="K20"/>
  <c r="J20"/>
  <c r="I20"/>
  <c r="O20" s="1"/>
  <c r="O19"/>
  <c r="N18"/>
  <c r="M18"/>
  <c r="L18"/>
  <c r="K18"/>
  <c r="J18"/>
  <c r="I18"/>
  <c r="O18" s="1"/>
  <c r="O17"/>
  <c r="N16"/>
  <c r="M16"/>
  <c r="L16"/>
  <c r="K16"/>
  <c r="J16"/>
  <c r="P15"/>
  <c r="N15"/>
  <c r="M15"/>
  <c r="L15"/>
  <c r="K15"/>
  <c r="J15"/>
  <c r="N14"/>
  <c r="N258" s="1"/>
  <c r="M14"/>
  <c r="L14"/>
  <c r="K14"/>
  <c r="J14"/>
  <c r="M226" i="15" l="1"/>
  <c r="M231"/>
  <c r="H258"/>
  <c r="M116"/>
  <c r="M157"/>
  <c r="M103"/>
  <c r="M88"/>
  <c r="L14"/>
  <c r="L258" s="1"/>
  <c r="M65"/>
  <c r="M90"/>
  <c r="M25"/>
  <c r="M34"/>
  <c r="M40"/>
  <c r="M43"/>
  <c r="J14"/>
  <c r="J258" s="1"/>
  <c r="M18"/>
  <c r="I62"/>
  <c r="I14" s="1"/>
  <c r="I258" s="1"/>
  <c r="K62"/>
  <c r="K14" s="1"/>
  <c r="K258" s="1"/>
  <c r="M96"/>
  <c r="M172"/>
  <c r="M180"/>
  <c r="M202"/>
  <c r="M215"/>
  <c r="M218"/>
  <c r="M235"/>
  <c r="M240"/>
  <c r="M241"/>
  <c r="M44"/>
  <c r="M48"/>
  <c r="M70"/>
  <c r="M74"/>
  <c r="M106"/>
  <c r="M119"/>
  <c r="M251"/>
  <c r="G250"/>
  <c r="M250" s="1"/>
  <c r="G29"/>
  <c r="G87"/>
  <c r="M87" s="1"/>
  <c r="M252"/>
  <c r="G54"/>
  <c r="M54" s="1"/>
  <c r="G67"/>
  <c r="G72"/>
  <c r="M72" s="1"/>
  <c r="G17" i="11"/>
  <c r="G16" s="1"/>
  <c r="G106"/>
  <c r="G102"/>
  <c r="G62"/>
  <c r="O157" i="1"/>
  <c r="J258"/>
  <c r="I54"/>
  <c r="O54" s="1"/>
  <c r="O126"/>
  <c r="H44" i="2"/>
  <c r="H42" s="1"/>
  <c r="O167" i="1"/>
  <c r="K116"/>
  <c r="K258" s="1"/>
  <c r="O110"/>
  <c r="I95"/>
  <c r="O95" s="1"/>
  <c r="O243"/>
  <c r="O247"/>
  <c r="I43"/>
  <c r="I87"/>
  <c r="O87" s="1"/>
  <c r="O250"/>
  <c r="O251"/>
  <c r="I226"/>
  <c r="O226" s="1"/>
  <c r="I201"/>
  <c r="L258"/>
  <c r="O193"/>
  <c r="O136"/>
  <c r="M258"/>
  <c r="I116"/>
  <c r="H62" i="2"/>
  <c r="H17"/>
  <c r="H16" s="1"/>
  <c r="M67" i="15" l="1"/>
  <c r="G63"/>
  <c r="M29"/>
  <c r="G16"/>
  <c r="G117" i="11"/>
  <c r="I63" i="1"/>
  <c r="O43"/>
  <c r="I16"/>
  <c r="O16" s="1"/>
  <c r="O116"/>
  <c r="O201"/>
  <c r="I192"/>
  <c r="O192" s="1"/>
  <c r="H117" i="2"/>
  <c r="M16" i="15" l="1"/>
  <c r="G15"/>
  <c r="M63"/>
  <c r="G62"/>
  <c r="M62" s="1"/>
  <c r="O63" i="1"/>
  <c r="O62"/>
  <c r="I15"/>
  <c r="O15" s="1"/>
  <c r="G14" i="15" l="1"/>
  <c r="M15"/>
  <c r="I14" i="1"/>
  <c r="O14" s="1"/>
  <c r="M14" i="15" l="1"/>
  <c r="G258"/>
  <c r="M258" s="1"/>
  <c r="I258" i="1"/>
  <c r="O258" s="1"/>
</calcChain>
</file>

<file path=xl/sharedStrings.xml><?xml version="1.0" encoding="utf-8"?>
<sst xmlns="http://schemas.openxmlformats.org/spreadsheetml/2006/main" count="1467" uniqueCount="378">
  <si>
    <t>MUNICIPALIDAD DE LAGO RANCO</t>
  </si>
  <si>
    <t xml:space="preserve">  DEPARTAMENTO DE FINANZAS</t>
  </si>
  <si>
    <t>G A S T O S   M U N I C I P A L E S</t>
  </si>
  <si>
    <t xml:space="preserve">   =   Niveles en Presupuesto Inicial y Modificaciones QUE REQUIEREN aprobación del Concejo Municipal. Se sanciona vía Decreto de Alcaldía</t>
  </si>
  <si>
    <r>
      <t xml:space="preserve">   =   Niveles en Presupuesto Inicial y Modificaciones QUE  </t>
    </r>
    <r>
      <rPr>
        <b/>
        <u/>
        <sz val="12"/>
        <rFont val="Trebuchet MS"/>
        <family val="2"/>
      </rPr>
      <t>NO</t>
    </r>
    <r>
      <rPr>
        <b/>
        <sz val="12"/>
        <rFont val="Trebuchet MS"/>
        <family val="2"/>
      </rPr>
      <t xml:space="preserve"> </t>
    </r>
    <r>
      <rPr>
        <sz val="10"/>
        <rFont val="Trebuchet MS"/>
        <family val="2"/>
      </rPr>
      <t>REQUIEREN aprobación del Concejo Municipal. Se sanciona vía Decreto de Alcaldía</t>
    </r>
  </si>
  <si>
    <t>SUB TÍTULO</t>
  </si>
  <si>
    <t>ITEM</t>
  </si>
  <si>
    <t>ASIGNACIÓN</t>
  </si>
  <si>
    <t>SUB ASIGNACIÓN</t>
  </si>
  <si>
    <t>SUB SUB ASIGNACIÓN</t>
  </si>
  <si>
    <t>DENOMINACIÓN</t>
  </si>
  <si>
    <t>ÁREAS DE GESTIÓN</t>
  </si>
  <si>
    <t>01                   GESTIÓN INTERNA</t>
  </si>
  <si>
    <t>02               SERVICIOS A LA COMUNIDAD</t>
  </si>
  <si>
    <t>03             ACTIVIDADES MUNICIPALES</t>
  </si>
  <si>
    <t>04             PROGRAMAS SOCIALES</t>
  </si>
  <si>
    <t>05            PROGRAMAS RECREACIONALES</t>
  </si>
  <si>
    <t>06                        PROGRAMAS CULTURALES</t>
  </si>
  <si>
    <t>T O T A L         (M$)</t>
  </si>
  <si>
    <t>PPTO. VIGENTE 2007</t>
  </si>
  <si>
    <t>21</t>
  </si>
  <si>
    <t>GASTOS EN PERSONAL</t>
  </si>
  <si>
    <t>01</t>
  </si>
  <si>
    <t>PERSONAL DE PLANTA</t>
  </si>
  <si>
    <t>001</t>
  </si>
  <si>
    <t>Sueldos y Sobresueldos</t>
  </si>
  <si>
    <t xml:space="preserve">Sueldos Base      </t>
  </si>
  <si>
    <t>002</t>
  </si>
  <si>
    <t>Asignación de Antigüedad</t>
  </si>
  <si>
    <t>Asignación de Antigüedad, Art.97, letra g) de la Ley Nº 18.883 y Leyes Nº 19.180 y 19.280 Ley Nº 18.883</t>
  </si>
  <si>
    <t>004</t>
  </si>
  <si>
    <t>Asignación de Zona</t>
  </si>
  <si>
    <t>Asignación de Zona, Art. 7 y 25 D.L. Nº 3.551</t>
  </si>
  <si>
    <t>Complemento de Zona</t>
  </si>
  <si>
    <t>007</t>
  </si>
  <si>
    <t>Asignaciones del D.L. Nº3.551 de 1981</t>
  </si>
  <si>
    <t>Asignación Municipal, Art. 24 y 31. D.L. Nº 3.551 de 1981</t>
  </si>
  <si>
    <t>009</t>
  </si>
  <si>
    <t>Asignaciones Especiales</t>
  </si>
  <si>
    <t>005</t>
  </si>
  <si>
    <t>Asignación Art. 1, Ley Nº 19.529</t>
  </si>
  <si>
    <t>010</t>
  </si>
  <si>
    <t>Asignación por Pérdida de Caja</t>
  </si>
  <si>
    <t>Asignación por Pérdida de Caja  Art.97 letra a) Ley Nº 18.883</t>
  </si>
  <si>
    <t>014</t>
  </si>
  <si>
    <t>Asignaciones Compensatorias</t>
  </si>
  <si>
    <t xml:space="preserve">Incremento Previsional Art.2 D.L.3.501/1980 </t>
  </si>
  <si>
    <t>Bonificación Compensatoria de Salud Art. 3, Ley Nº 18.566</t>
  </si>
  <si>
    <t>003</t>
  </si>
  <si>
    <t xml:space="preserve">Bonificación Compensatoria, Art. 10, Ley Nº 18.675 </t>
  </si>
  <si>
    <t>999</t>
  </si>
  <si>
    <t>Otras Asignaciones Compensatorias</t>
  </si>
  <si>
    <t>015</t>
  </si>
  <si>
    <t>Asignaciones Sustitutitas</t>
  </si>
  <si>
    <t>Asignación Única Art. 4 Ley Nº 18.717</t>
  </si>
  <si>
    <t>019</t>
  </si>
  <si>
    <t>Asignación de Responsabilidad</t>
  </si>
  <si>
    <t>Asignación de Responsabilidad Judicial, Ley Nº 20.008</t>
  </si>
  <si>
    <t>043</t>
  </si>
  <si>
    <t>Asignación Inherente al Cargo, Ley Nº 18.695</t>
  </si>
  <si>
    <t>Aportes del Empleador</t>
  </si>
  <si>
    <t xml:space="preserve">A Servicios de Bienestar </t>
  </si>
  <si>
    <t xml:space="preserve">Otras Cotizaciones Previsionales </t>
  </si>
  <si>
    <t>Asignaciones por Desempeño</t>
  </si>
  <si>
    <t>Desempeño Institucional</t>
  </si>
  <si>
    <t>Asignación de Mejoramiento de la Gestión Municipal Art. 1, Ley Nº 20.008</t>
  </si>
  <si>
    <t>Desempeño Colectivo</t>
  </si>
  <si>
    <t>Desempeño Individual</t>
  </si>
  <si>
    <t>Asignación de Incentivo por Gestión Jurisdiccional Art. 2, Ley Nº 20.008</t>
  </si>
  <si>
    <t>Remuneraciones Variables</t>
  </si>
  <si>
    <t>Trabajos Extraordinarios</t>
  </si>
  <si>
    <t>006</t>
  </si>
  <si>
    <t>Comisiones de Servicio en el País</t>
  </si>
  <si>
    <t>Comisiones de Servicio en el Exterior</t>
  </si>
  <si>
    <t>Aguinaldos y Bonos</t>
  </si>
  <si>
    <t xml:space="preserve">Aguinaldos </t>
  </si>
  <si>
    <t>Aguinalldo de Fiestas Patrias</t>
  </si>
  <si>
    <t>Aguinalldo de Navidad</t>
  </si>
  <si>
    <t xml:space="preserve">Bono de Escolaridad </t>
  </si>
  <si>
    <t>Bonos Especiales</t>
  </si>
  <si>
    <t>Bono Extraordinario Anual</t>
  </si>
  <si>
    <t>Bonifición Adicional al Bono de Escolaridad</t>
  </si>
  <si>
    <t>02</t>
  </si>
  <si>
    <t>PERSONAL A CONTRATA</t>
  </si>
  <si>
    <t xml:space="preserve">Asignación Antigüedad Art. 97, letra g) Ley Nº18.883 y Leyes Nº 19.180 y 19.280          </t>
  </si>
  <si>
    <t>Asignación de Zona Art. 7 y 25 D.L. Nº 3.551</t>
  </si>
  <si>
    <t>Comlpemento de Zona</t>
  </si>
  <si>
    <t>Asignaciones del D.L. Nº 3.551 de 1981</t>
  </si>
  <si>
    <t>Asignación Municipal Art. 24 y 31, D.L. Nº 3.551 de 1981</t>
  </si>
  <si>
    <t>Asignación Art. 1 Ley Nº 19.529</t>
  </si>
  <si>
    <t>Asignación de Pérdida de Caja</t>
  </si>
  <si>
    <t>Asignaciónpor Pérdida de Caja Art.97, Ley Nº 18.883</t>
  </si>
  <si>
    <t>013</t>
  </si>
  <si>
    <t xml:space="preserve">Incremento Previsional Art.2, D.L.3.501/1980 </t>
  </si>
  <si>
    <t xml:space="preserve">Bonificación Compensatoria Art. 10, Ley Nº 18.675 </t>
  </si>
  <si>
    <t>Asignaciones Sustitutivas</t>
  </si>
  <si>
    <t>Asignación Única Art. 4, Ley Nº 18.717</t>
  </si>
  <si>
    <t>Aguinaldo de Fiestas Patrias</t>
  </si>
  <si>
    <t>Aguinaldo de Navidad</t>
  </si>
  <si>
    <t>03</t>
  </si>
  <si>
    <t>OTRAS REMUNERACIONES</t>
  </si>
  <si>
    <t>Honorarios a Suma Alzada - Personas Naturales</t>
  </si>
  <si>
    <t>Honorarios Asimilados a Grados</t>
  </si>
  <si>
    <t>Remuneraciones Reguladas por el Código del Trabajo</t>
  </si>
  <si>
    <t>Sueldos</t>
  </si>
  <si>
    <t>Suplencias y Reemplazos</t>
  </si>
  <si>
    <t>04</t>
  </si>
  <si>
    <t>OTROS GASTOS EN PERSONAL</t>
  </si>
  <si>
    <t>Dietas a Juntas, Consejos y Comisiones</t>
  </si>
  <si>
    <t>Dietas de Concejales</t>
  </si>
  <si>
    <t>Gastos por Comisiones y Representaciones del Municipio</t>
  </si>
  <si>
    <t>Otros Gastos</t>
  </si>
  <si>
    <t>Prestaciones de Servicios en Programas Comunitarios</t>
  </si>
  <si>
    <t>22</t>
  </si>
  <si>
    <t>BIENES Y SERVICIOS DE CONSUMO</t>
  </si>
  <si>
    <t>ALIMENTOS Y BEBIDAS</t>
  </si>
  <si>
    <t>Para Personas</t>
  </si>
  <si>
    <t>TEXTILES, VESTUARIO Y CALZADO</t>
  </si>
  <si>
    <t>Textiles y Acabados Textiles</t>
  </si>
  <si>
    <t>Vestuario, Accesorios y Prendas Diversas</t>
  </si>
  <si>
    <t>Calzado</t>
  </si>
  <si>
    <t>COMBUSTIBLES Y LUBRICANTES</t>
  </si>
  <si>
    <t>Para Vehículos</t>
  </si>
  <si>
    <t>Para Otros</t>
  </si>
  <si>
    <t>MATERIALES DE USO O CONSUMO</t>
  </si>
  <si>
    <t>Materiales de Oficina</t>
  </si>
  <si>
    <t>Materiales y Útiles de Aseo</t>
  </si>
  <si>
    <t>008</t>
  </si>
  <si>
    <t>Menaje para Oficina, Casinos y Otros</t>
  </si>
  <si>
    <t>Insumos, Rep. y Accesorios Computacionales</t>
  </si>
  <si>
    <t>Materiales para Mant. y Rep. de Inmuebles</t>
  </si>
  <si>
    <t>011</t>
  </si>
  <si>
    <t>Repuestos y Accesorios para Mant. y Rep. Vehículos</t>
  </si>
  <si>
    <t>012</t>
  </si>
  <si>
    <t>Otros Materiales, Repuestos y Útiles Diversos para Mant. Y Rep.</t>
  </si>
  <si>
    <t>Equipos Menores</t>
  </si>
  <si>
    <t>Otros</t>
  </si>
  <si>
    <t>05</t>
  </si>
  <si>
    <t>SERVICIOS BÁSICOS</t>
  </si>
  <si>
    <t>Electricidad</t>
  </si>
  <si>
    <t>Agua</t>
  </si>
  <si>
    <t>Gas</t>
  </si>
  <si>
    <t>Correo</t>
  </si>
  <si>
    <t>Telefonía Fija</t>
  </si>
  <si>
    <t>Telefonía Celular</t>
  </si>
  <si>
    <t>Acceso a Internet</t>
  </si>
  <si>
    <t>06</t>
  </si>
  <si>
    <t>MANTENIMIENTO Y REPARACIONES</t>
  </si>
  <si>
    <t>Mantenimiento y Reparación de Edificaciones</t>
  </si>
  <si>
    <t>Mantenimiento y Reparación de Vehículos</t>
  </si>
  <si>
    <t>Mantenimiento y Reparación de Mobiliarios y Otros</t>
  </si>
  <si>
    <t>Mantenimiento y Reparación de Máquinas y Equipos de Of.</t>
  </si>
  <si>
    <t>Mantenimiento y Reparación de Otras Maquinarias y Equipos</t>
  </si>
  <si>
    <t>Mantenimiento y Reparación de Equipos Informáticos</t>
  </si>
  <si>
    <t>07</t>
  </si>
  <si>
    <t>PUBLICIDAD Y DIFUSIÓN</t>
  </si>
  <si>
    <t>Servicios de Publicidad</t>
  </si>
  <si>
    <t>Servicios de Impresión</t>
  </si>
  <si>
    <t>Servicios de Encuadernación y Empaste</t>
  </si>
  <si>
    <t>08</t>
  </si>
  <si>
    <t>SERVICIOS GENERALES</t>
  </si>
  <si>
    <t>Servicios de Aseo</t>
  </si>
  <si>
    <t>Servicios de Vigilancia</t>
  </si>
  <si>
    <t>Servicios de Mantenión de Jardines</t>
  </si>
  <si>
    <t>Servicios por Mantención de Alumbrado Público</t>
  </si>
  <si>
    <t>Pasajes, Fletes y Bodegajes</t>
  </si>
  <si>
    <t>Servicios de pago y Cobranzas</t>
  </si>
  <si>
    <t>Servicios de Suscripción y Similares</t>
  </si>
  <si>
    <t>Servicios de Producción y Desarrollo de Eventos</t>
  </si>
  <si>
    <t>09</t>
  </si>
  <si>
    <t>ARRIENDOS</t>
  </si>
  <si>
    <t>Arriendo de Terrenos</t>
  </si>
  <si>
    <t>Arriendo de Edificios</t>
  </si>
  <si>
    <t>Arriendo de Vehículos</t>
  </si>
  <si>
    <t>10</t>
  </si>
  <si>
    <t>SERVICIOS FINANCIEROS Y DE SEGUROS</t>
  </si>
  <si>
    <t>Primas y Gastos de Seguros</t>
  </si>
  <si>
    <t>Gastos Bancarios</t>
  </si>
  <si>
    <t>11</t>
  </si>
  <si>
    <t>SERVICIOS TÉCNICOS Y PROFESIONALES</t>
  </si>
  <si>
    <t xml:space="preserve">Cursos de Capacitación </t>
  </si>
  <si>
    <t>Servicos Informáticos</t>
  </si>
  <si>
    <t>12</t>
  </si>
  <si>
    <t>OTROS GASTOS EN BIENES Y SERVICIOS DE CONSUMO</t>
  </si>
  <si>
    <t>Gastos Menores</t>
  </si>
  <si>
    <t>Gastos de Representación, Protocolo y Ceremonial</t>
  </si>
  <si>
    <t>Intereses, Multas y Recargos</t>
  </si>
  <si>
    <t>Derechos y Tasas</t>
  </si>
  <si>
    <t>23</t>
  </si>
  <si>
    <t>PRESTACIONES DE SEGURIDAD SOCIAL</t>
  </si>
  <si>
    <t>PRESTACIONES PREVISIONALES</t>
  </si>
  <si>
    <t>Desahucios e Indemnizaciones</t>
  </si>
  <si>
    <t>PRESTACIONES SOCIALES DEL EMPLEADOR</t>
  </si>
  <si>
    <t>Indemnización de Cargo Fiscal</t>
  </si>
  <si>
    <t>Otras indemnizaciones</t>
  </si>
  <si>
    <t>24</t>
  </si>
  <si>
    <t>TRANSFERENCIAS CORRIENTES</t>
  </si>
  <si>
    <t>AL SECTOR PRIVADO</t>
  </si>
  <si>
    <t>Fondos de Emergencia</t>
  </si>
  <si>
    <t>Organizaciones Comunitarios</t>
  </si>
  <si>
    <t>Otras Personas Jurídicas Privadas</t>
  </si>
  <si>
    <t>Voluntariado</t>
  </si>
  <si>
    <t>Asistencia Social a Personas Naturales</t>
  </si>
  <si>
    <t>Premios y Otros</t>
  </si>
  <si>
    <t>Otras Transferencias al Sector Privado</t>
  </si>
  <si>
    <t>A OTRAS ENTIDADES PÚBLICAS</t>
  </si>
  <si>
    <t>A los Servicios de Salud</t>
  </si>
  <si>
    <t>Multa Ley de Alcoholes</t>
  </si>
  <si>
    <t>080</t>
  </si>
  <si>
    <t>A las Asociaciones</t>
  </si>
  <si>
    <t>A la Asociación Chilena de Municipalidades</t>
  </si>
  <si>
    <t>A Otras Asociaciones</t>
  </si>
  <si>
    <t>090</t>
  </si>
  <si>
    <t>Al Fondo Común Municipal - Permisos de Circulación</t>
  </si>
  <si>
    <t>Aporte Año Vigente</t>
  </si>
  <si>
    <t>Aporte Otros Años</t>
  </si>
  <si>
    <t>Intereses y Reajustes Pagados</t>
  </si>
  <si>
    <t>091</t>
  </si>
  <si>
    <t>Al Fondo Común Municipal - Multas</t>
  </si>
  <si>
    <t>Art. 14, Nº 6, Ley Nº 18.695</t>
  </si>
  <si>
    <t>099</t>
  </si>
  <si>
    <t>A Otras Entidades Públicas</t>
  </si>
  <si>
    <t>100</t>
  </si>
  <si>
    <t>A Otras Municipalidades</t>
  </si>
  <si>
    <t>101</t>
  </si>
  <si>
    <t>A Servicios Incorporados a su Gestión</t>
  </si>
  <si>
    <t>A Educación</t>
  </si>
  <si>
    <t>A Salud</t>
  </si>
  <si>
    <t>25</t>
  </si>
  <si>
    <t>INTEGROS AL FISCO</t>
  </si>
  <si>
    <t>IMPUESTOS</t>
  </si>
  <si>
    <t>26</t>
  </si>
  <si>
    <t>OTROS GASTOS CORRIENTES</t>
  </si>
  <si>
    <t>DEVOLUCIONES</t>
  </si>
  <si>
    <t>COMPENSACIÓN POR DAÑOS POR DAÑOS A TERCEROS Y/O A LA PROPIEDAD</t>
  </si>
  <si>
    <t>APLICACIÓN FONDOS DE TERCEROS</t>
  </si>
  <si>
    <t>Arancel al Registro de Multas de Tránsito No Pagadas</t>
  </si>
  <si>
    <t>Aplicación Otros Fondos de Terceros</t>
  </si>
  <si>
    <t>29</t>
  </si>
  <si>
    <t>ADQUISICIÓN DE ACTIVOS NO FINANCIEROS</t>
  </si>
  <si>
    <t>TERRENOS</t>
  </si>
  <si>
    <t>EDIFICIOS</t>
  </si>
  <si>
    <t>VEHÍCULOS</t>
  </si>
  <si>
    <t>MOBILIARIO Y OTROS</t>
  </si>
  <si>
    <t>MÁQUINAS Y EQUIPOS</t>
  </si>
  <si>
    <t>Máquinas y Equipos de Oficina</t>
  </si>
  <si>
    <t>Maquinarias y Equipos para la Producción</t>
  </si>
  <si>
    <t>Otras</t>
  </si>
  <si>
    <t xml:space="preserve"> </t>
  </si>
  <si>
    <t>EQUIPOS INFORMÁTICOS</t>
  </si>
  <si>
    <t>Equipos Computacionales y Periféricos</t>
  </si>
  <si>
    <t>Equipos de Comunicaciones para Redes Informáticas</t>
  </si>
  <si>
    <t>PROGRAMAS INFORMÁTICOS</t>
  </si>
  <si>
    <t>Programas Computacionales</t>
  </si>
  <si>
    <t>30</t>
  </si>
  <si>
    <t>ADQUISICIÓN DE ACTIVOS FINANCIEROS</t>
  </si>
  <si>
    <t>COMPRA DE TÍTULOS Y VALORES</t>
  </si>
  <si>
    <t>Depósitos a Plazo</t>
  </si>
  <si>
    <t>31</t>
  </si>
  <si>
    <t>INICIATIVAS DE INVERSIÓN</t>
  </si>
  <si>
    <t>ESTUDIOS BÁSICOS</t>
  </si>
  <si>
    <t>Gastos Administativos</t>
  </si>
  <si>
    <t>Consultorías</t>
  </si>
  <si>
    <t>PROYECTOS</t>
  </si>
  <si>
    <t>Gastos Administrativos</t>
  </si>
  <si>
    <t>Obras Civiles</t>
  </si>
  <si>
    <t>33</t>
  </si>
  <si>
    <t>TRANSFERENCIAS DE CAPITAL</t>
  </si>
  <si>
    <t>A los Servicios Regionales de Vivienda y Urbanismo</t>
  </si>
  <si>
    <t>Programa Pavimentos Participativos</t>
  </si>
  <si>
    <t>A  Otras Entidades Públicas</t>
  </si>
  <si>
    <t>34</t>
  </si>
  <si>
    <t>SERVICIO DE LA DEUDA</t>
  </si>
  <si>
    <t>DEUDA FLOTANTE</t>
  </si>
  <si>
    <t>35</t>
  </si>
  <si>
    <t>SALDO FINAL DE CAJA</t>
  </si>
  <si>
    <t>T O T A L   G A S T O S</t>
  </si>
  <si>
    <t>MUNICIPALIDAD DE ________________</t>
  </si>
  <si>
    <t>LAGO RANCO</t>
  </si>
  <si>
    <t>DIRECCIÓN DE ADM. Y FINANZAS</t>
  </si>
  <si>
    <t>I N G R E S O S    M U N I C I P A L E S</t>
  </si>
  <si>
    <t xml:space="preserve">   =   Niveles en Presupuesto Inicial y Modificaciones QUE REQUIEREN aprobación del Concejo Municipal. </t>
  </si>
  <si>
    <t xml:space="preserve">       Se sanciona vía Decreto de Alcaldía</t>
  </si>
  <si>
    <r>
      <t xml:space="preserve">   =   Niveles en Presupuesto Inicial y Modificaciones QUE </t>
    </r>
    <r>
      <rPr>
        <b/>
        <u/>
        <sz val="12"/>
        <rFont val="Trebuchet MS"/>
        <family val="2"/>
      </rPr>
      <t>NO</t>
    </r>
    <r>
      <rPr>
        <b/>
        <sz val="12"/>
        <rFont val="Trebuchet MS"/>
        <family val="2"/>
      </rPr>
      <t xml:space="preserve"> </t>
    </r>
    <r>
      <rPr>
        <sz val="10"/>
        <rFont val="Trebuchet MS"/>
        <family val="2"/>
      </rPr>
      <t xml:space="preserve">REQUIEREN aprobación del Concejo Municipal. </t>
    </r>
  </si>
  <si>
    <t>ÍTEM</t>
  </si>
  <si>
    <t>T O T A L    (M$)</t>
  </si>
  <si>
    <t>TRIBUTOS SOBRE USO DE BIENES Y LA REALIZACIÓN DE ACTIVIDADES</t>
  </si>
  <si>
    <t>PATENTES Y TASAS POR DERECHOS</t>
  </si>
  <si>
    <t xml:space="preserve">Patentes Municipales                                                      </t>
  </si>
  <si>
    <t xml:space="preserve">De Beneficio Municipal </t>
  </si>
  <si>
    <t>De Beneficio Fondo Común Municipal</t>
  </si>
  <si>
    <t xml:space="preserve">Derechos de Aseo                                                         </t>
  </si>
  <si>
    <t>En Impuesto Territorial</t>
  </si>
  <si>
    <t>En Patentes Municipales</t>
  </si>
  <si>
    <t>Cobro Directo</t>
  </si>
  <si>
    <t xml:space="preserve">Otros Derechos                                                              </t>
  </si>
  <si>
    <t>Urbanización y Construcción</t>
  </si>
  <si>
    <t>Permisos Provisorios</t>
  </si>
  <si>
    <t>Propaganda</t>
  </si>
  <si>
    <t>Transferencia de Vehículos</t>
  </si>
  <si>
    <t xml:space="preserve">Derechos de Explotación                                                  </t>
  </si>
  <si>
    <t>Concesiones</t>
  </si>
  <si>
    <t>kaun</t>
  </si>
  <si>
    <t>PERMISOS Y LICENCIAS</t>
  </si>
  <si>
    <t xml:space="preserve">Permisos de Circulación                                                   </t>
  </si>
  <si>
    <t>De Beneficio Municipal</t>
  </si>
  <si>
    <t>Licencias de Conducir y Similares</t>
  </si>
  <si>
    <t xml:space="preserve">PART. IMPTO.TERRITORIAL- ART.37 D.L. Nº 3.063/1979 </t>
  </si>
  <si>
    <t>99</t>
  </si>
  <si>
    <t>OTROS TRIBUTOS</t>
  </si>
  <si>
    <t>DEL SECTOR PRIVADO</t>
  </si>
  <si>
    <t>DE OTRAS ENTIDADES PÚBLICAS</t>
  </si>
  <si>
    <t>De la Subsecretaría de Desarrollo Regional y Administrativo</t>
  </si>
  <si>
    <t>Fortalecimiento de la Gestión Municipal</t>
  </si>
  <si>
    <t>Compensación por Viviendas Sociales</t>
  </si>
  <si>
    <t>Del Tesoro Público</t>
  </si>
  <si>
    <t>Patentes Acuícolas Ley Nº 20.033, Art. 8º</t>
  </si>
  <si>
    <t>Bonificación Adicional Ley Nº 20.387</t>
  </si>
  <si>
    <t>Otras Transferencias Corrientes del Tesoro Público</t>
  </si>
  <si>
    <t>Del Gobierno Regional</t>
  </si>
  <si>
    <t>De Otras Entidades Públicas</t>
  </si>
  <si>
    <t>De Otras Municipalidades</t>
  </si>
  <si>
    <t>RENTAS DE LA PROPIEDAD</t>
  </si>
  <si>
    <t>ARRIENDO DE ACTIVOS NO FINANCIEROS</t>
  </si>
  <si>
    <t>OTRAS RENTAS DE LA PROPIEDAD</t>
  </si>
  <si>
    <t>INGRESOS DE OPERACIÓN</t>
  </si>
  <si>
    <t>VENTA DE BIENES</t>
  </si>
  <si>
    <t>VENTA DE SERVICIOS</t>
  </si>
  <si>
    <t>OTROS INGRESOS CORRIENTES</t>
  </si>
  <si>
    <r>
      <t xml:space="preserve">RECUPERACIONES Y REEMBOLSOS POR LICENCIAS MÉDICAS </t>
    </r>
    <r>
      <rPr>
        <sz val="10"/>
        <color indexed="12"/>
        <rFont val="Trebuchet MS"/>
        <family val="2"/>
      </rPr>
      <t/>
    </r>
  </si>
  <si>
    <t>Reembolso Art. 4º Ley Nº 19.345 y Ley Nº 19.117, Art. Único</t>
  </si>
  <si>
    <t>Recuperaciones Art. 12 Ley Nº 18.196 y Ley Nº 19.117, Art. Único</t>
  </si>
  <si>
    <t>MULTAS Y SANCIONES PECUNIARIAS</t>
  </si>
  <si>
    <t>Multas - De Beneficio Municipal</t>
  </si>
  <si>
    <t>Multas Art.14, Nº6, Ley Nº 18.695 - Beneficio Fondo Común Municipal</t>
  </si>
  <si>
    <t>Multas Ley de Alcoholes - De Beneficio Municipal</t>
  </si>
  <si>
    <t>Multas Ley de Alcoholes - De Beneficio Servicios de Salud</t>
  </si>
  <si>
    <t>Reg. de Multas de Tránsito no Pagadas - De Beneficio Municipal</t>
  </si>
  <si>
    <t>Reg. de Multas de Tránsito no Pagadas - De Beneficio Otras Municipalidades</t>
  </si>
  <si>
    <t>Multas Juzgado de Policía Local - De Beneficio Otras Municipalidades</t>
  </si>
  <si>
    <t>Intereses</t>
  </si>
  <si>
    <t>PARTICIPACIÓN DEL F.C.M. ART. 38 D.L. Nº 3.063, DE 1979</t>
  </si>
  <si>
    <r>
      <t xml:space="preserve">Participación Anual          </t>
    </r>
    <r>
      <rPr>
        <b/>
        <sz val="10"/>
        <color indexed="10"/>
        <rFont val="Trebuchet MS"/>
        <family val="2"/>
      </rPr>
      <t/>
    </r>
  </si>
  <si>
    <t xml:space="preserve">Compensaciones Fondo Común Municipal </t>
  </si>
  <si>
    <t>Aportes Extraordinarios</t>
  </si>
  <si>
    <t>Anticipos de Aportes del Fondo Común Municipal por Leyes Especiales</t>
  </si>
  <si>
    <t>FONDOS DE TERCEROS</t>
  </si>
  <si>
    <t xml:space="preserve">Arancel al Registro de Multas de Tránsito no Pagadas </t>
  </si>
  <si>
    <t>Otros Fondos de Terceros</t>
  </si>
  <si>
    <t>OTROS</t>
  </si>
  <si>
    <t>Devoluc. y Reintegros no Provenientes de Impuestos</t>
  </si>
  <si>
    <t>VENTA DE ACTIVOS NO FINANCIEROS</t>
  </si>
  <si>
    <t>OTROS ACTIVOS NO FINANCIEROS</t>
  </si>
  <si>
    <t>VENTA DE ACTIVOS FINANCIEROS</t>
  </si>
  <si>
    <t>VENTA O RESCATE DE TÍTULOS Y VALORES</t>
  </si>
  <si>
    <t>OTROS ACTIVOS FINANCIEROS</t>
  </si>
  <si>
    <t>RECUPERACIÓN DE PRÉSTAMOS</t>
  </si>
  <si>
    <t>POR ANTICIPOS A CONTRATISTAS</t>
  </si>
  <si>
    <t>INGRESOS POR PERCIBIR</t>
  </si>
  <si>
    <t>13</t>
  </si>
  <si>
    <t>TRANSFERENCIAS PARA GASTOS DE CAPITAL</t>
  </si>
  <si>
    <t>De la Comunidad - Programa Pavimentos Participativos</t>
  </si>
  <si>
    <t>Programa Mejoramiento Urbano y Equipamiento Comunal</t>
  </si>
  <si>
    <t>Programa Mejoramiento de Barrios</t>
  </si>
  <si>
    <t>Patentes Mineras Ley Nº 19.143</t>
  </si>
  <si>
    <t>Casinos de Juegos Ley Nº 19.995</t>
  </si>
  <si>
    <t>Patentes Geotérmicas Ley Nº 19.657</t>
  </si>
  <si>
    <t>Otras Transferencias para Gastos de Capital del Tesoro Público</t>
  </si>
  <si>
    <t>15</t>
  </si>
  <si>
    <t>SALDO INICIAL DE CAJA</t>
  </si>
  <si>
    <t>T O T A L   I N G R E S O S</t>
  </si>
  <si>
    <t>Otras Transferncias Corrientes de la SUBDERE</t>
  </si>
  <si>
    <t>ESTRUCTURA PRESUPUESTARIA MUNICIPAL 2015</t>
  </si>
  <si>
    <t>021</t>
  </si>
  <si>
    <t>Componente Base Asignaciòn de Desempeño</t>
  </si>
  <si>
    <t>.</t>
  </si>
  <si>
    <t xml:space="preserve">                                                                                            </t>
  </si>
  <si>
    <t>DEPARTAMENTO DE FINANZAS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</si>
</sst>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25">
    <font>
      <sz val="10"/>
      <name val="Arial"/>
    </font>
    <font>
      <sz val="1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b/>
      <sz val="24"/>
      <name val="Trebuchet MS"/>
      <family val="2"/>
    </font>
    <font>
      <b/>
      <u/>
      <sz val="24"/>
      <name val="Trebuchet MS"/>
      <family val="2"/>
    </font>
    <font>
      <b/>
      <u/>
      <sz val="12"/>
      <name val="Trebuchet MS"/>
      <family val="2"/>
    </font>
    <font>
      <sz val="10"/>
      <color indexed="10"/>
      <name val="Trebuchet MS"/>
      <family val="2"/>
    </font>
    <font>
      <sz val="10"/>
      <color indexed="57"/>
      <name val="Trebuchet MS"/>
      <family val="2"/>
    </font>
    <font>
      <b/>
      <sz val="10"/>
      <color indexed="12"/>
      <name val="Trebuchet MS"/>
      <family val="2"/>
    </font>
    <font>
      <b/>
      <sz val="12"/>
      <color indexed="10"/>
      <name val="Trebuchet MS"/>
      <family val="2"/>
    </font>
    <font>
      <b/>
      <i/>
      <sz val="12"/>
      <name val="Trebuchet MS"/>
      <family val="2"/>
    </font>
    <font>
      <sz val="10"/>
      <name val="Arial"/>
      <family val="2"/>
    </font>
    <font>
      <b/>
      <sz val="10"/>
      <color indexed="10"/>
      <name val="Trebuchet MS"/>
      <family val="2"/>
    </font>
    <font>
      <sz val="12"/>
      <color indexed="57"/>
      <name val="Trebuchet MS"/>
      <family val="2"/>
    </font>
    <font>
      <b/>
      <sz val="10"/>
      <color indexed="57"/>
      <name val="Trebuchet MS"/>
      <family val="2"/>
    </font>
    <font>
      <b/>
      <sz val="16"/>
      <color indexed="10"/>
      <name val="Trebuchet MS"/>
      <family val="2"/>
    </font>
    <font>
      <b/>
      <i/>
      <sz val="16"/>
      <name val="Trebuchet MS"/>
      <family val="2"/>
    </font>
    <font>
      <b/>
      <sz val="16"/>
      <name val="Trebuchet MS"/>
      <family val="2"/>
    </font>
    <font>
      <sz val="8"/>
      <color theme="0"/>
      <name val="Trebuchet MS"/>
      <family val="2"/>
    </font>
    <font>
      <b/>
      <i/>
      <sz val="10"/>
      <name val="Trebuchet MS"/>
      <family val="2"/>
    </font>
    <font>
      <sz val="10"/>
      <color theme="0"/>
      <name val="Trebuchet MS"/>
      <family val="2"/>
    </font>
    <font>
      <sz val="10"/>
      <color indexed="12"/>
      <name val="Trebuchet MS"/>
      <family val="2"/>
    </font>
    <font>
      <sz val="10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125">
        <bgColor indexed="9"/>
      </patternFill>
    </fill>
    <fill>
      <patternFill patternType="solid">
        <fgColor rgb="FFFFFFCC"/>
        <bgColor indexed="64"/>
      </patternFill>
    </fill>
    <fill>
      <patternFill patternType="gray0625">
        <bgColor indexed="9"/>
      </patternFill>
    </fill>
    <fill>
      <patternFill patternType="gray0625"/>
    </fill>
  </fills>
  <borders count="1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698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 applyProtection="1">
      <alignment horizontal="center"/>
      <protection locked="0" hidden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2" xfId="0" applyFont="1" applyFill="1" applyBorder="1"/>
    <xf numFmtId="0" fontId="4" fillId="2" borderId="0" xfId="0" applyFont="1" applyFill="1" applyBorder="1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" fillId="0" borderId="0" xfId="0" applyFont="1"/>
    <xf numFmtId="0" fontId="1" fillId="2" borderId="8" xfId="0" applyFont="1" applyFill="1" applyBorder="1"/>
    <xf numFmtId="0" fontId="1" fillId="2" borderId="9" xfId="0" applyFont="1" applyFill="1" applyBorder="1"/>
    <xf numFmtId="0" fontId="3" fillId="2" borderId="0" xfId="0" applyFont="1" applyFill="1"/>
    <xf numFmtId="0" fontId="2" fillId="3" borderId="4" xfId="0" applyFont="1" applyFill="1" applyBorder="1" applyAlignment="1" applyProtection="1">
      <alignment horizontal="center" vertical="center" textRotation="90" wrapText="1"/>
      <protection locked="0" hidden="1"/>
    </xf>
    <xf numFmtId="0" fontId="2" fillId="3" borderId="12" xfId="0" applyFont="1" applyFill="1" applyBorder="1" applyAlignment="1" applyProtection="1">
      <alignment horizontal="center" vertical="center" textRotation="90" wrapText="1"/>
      <protection locked="0" hidden="1"/>
    </xf>
    <xf numFmtId="0" fontId="2" fillId="3" borderId="13" xfId="0" applyFont="1" applyFill="1" applyBorder="1" applyAlignment="1" applyProtection="1">
      <alignment horizontal="center" vertical="center" textRotation="90" wrapText="1"/>
      <protection locked="0" hidden="1"/>
    </xf>
    <xf numFmtId="0" fontId="2" fillId="3" borderId="14" xfId="0" applyFont="1" applyFill="1" applyBorder="1" applyAlignment="1" applyProtection="1">
      <alignment horizontal="center" vertical="center" textRotation="90" wrapText="1"/>
      <protection locked="0" hidden="1"/>
    </xf>
    <xf numFmtId="0" fontId="3" fillId="0" borderId="0" xfId="0" applyFont="1"/>
    <xf numFmtId="0" fontId="11" fillId="2" borderId="0" xfId="0" applyFont="1" applyFill="1"/>
    <xf numFmtId="49" fontId="12" fillId="4" borderId="17" xfId="0" applyNumberFormat="1" applyFont="1" applyFill="1" applyBorder="1" applyAlignment="1">
      <alignment horizontal="center"/>
    </xf>
    <xf numFmtId="49" fontId="12" fillId="4" borderId="18" xfId="0" applyNumberFormat="1" applyFont="1" applyFill="1" applyBorder="1" applyAlignment="1">
      <alignment horizontal="center"/>
    </xf>
    <xf numFmtId="49" fontId="12" fillId="4" borderId="5" xfId="0" applyNumberFormat="1" applyFont="1" applyFill="1" applyBorder="1" applyAlignment="1">
      <alignment horizontal="center"/>
    </xf>
    <xf numFmtId="0" fontId="12" fillId="4" borderId="18" xfId="0" applyFont="1" applyFill="1" applyBorder="1"/>
    <xf numFmtId="165" fontId="2" fillId="4" borderId="5" xfId="1" applyNumberFormat="1" applyFont="1" applyFill="1" applyBorder="1" applyAlignment="1">
      <alignment horizontal="center"/>
    </xf>
    <xf numFmtId="165" fontId="2" fillId="4" borderId="13" xfId="1" applyNumberFormat="1" applyFont="1" applyFill="1" applyBorder="1" applyAlignment="1">
      <alignment horizontal="center"/>
    </xf>
    <xf numFmtId="0" fontId="11" fillId="2" borderId="19" xfId="0" applyFont="1" applyFill="1" applyBorder="1"/>
    <xf numFmtId="0" fontId="11" fillId="2" borderId="20" xfId="0" applyFont="1" applyFill="1" applyBorder="1"/>
    <xf numFmtId="0" fontId="11" fillId="0" borderId="0" xfId="0" applyFont="1"/>
    <xf numFmtId="0" fontId="8" fillId="2" borderId="0" xfId="0" applyFont="1" applyFill="1"/>
    <xf numFmtId="49" fontId="1" fillId="4" borderId="21" xfId="0" applyNumberFormat="1" applyFont="1" applyFill="1" applyBorder="1" applyAlignment="1">
      <alignment horizontal="center"/>
    </xf>
    <xf numFmtId="49" fontId="4" fillId="4" borderId="18" xfId="0" applyNumberFormat="1" applyFont="1" applyFill="1" applyBorder="1" applyAlignment="1">
      <alignment horizontal="center"/>
    </xf>
    <xf numFmtId="49" fontId="4" fillId="4" borderId="19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0" fontId="4" fillId="4" borderId="18" xfId="0" applyFont="1" applyFill="1" applyBorder="1"/>
    <xf numFmtId="165" fontId="1" fillId="4" borderId="5" xfId="1" applyNumberFormat="1" applyFont="1" applyFill="1" applyBorder="1" applyAlignment="1">
      <alignment horizontal="center"/>
    </xf>
    <xf numFmtId="3" fontId="8" fillId="2" borderId="19" xfId="0" applyNumberFormat="1" applyFont="1" applyFill="1" applyBorder="1"/>
    <xf numFmtId="0" fontId="8" fillId="2" borderId="20" xfId="0" applyFont="1" applyFill="1" applyBorder="1"/>
    <xf numFmtId="0" fontId="8" fillId="0" borderId="0" xfId="0" applyFont="1"/>
    <xf numFmtId="0" fontId="9" fillId="2" borderId="0" xfId="0" applyFont="1" applyFill="1"/>
    <xf numFmtId="49" fontId="1" fillId="2" borderId="22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4" fillId="2" borderId="23" xfId="0" applyNumberFormat="1" applyFont="1" applyFill="1" applyBorder="1" applyAlignment="1">
      <alignment horizontal="center"/>
    </xf>
    <xf numFmtId="49" fontId="4" fillId="2" borderId="24" xfId="0" applyNumberFormat="1" applyFont="1" applyFill="1" applyBorder="1" applyAlignment="1">
      <alignment horizontal="center"/>
    </xf>
    <xf numFmtId="0" fontId="4" fillId="2" borderId="4" xfId="0" applyFont="1" applyFill="1" applyBorder="1"/>
    <xf numFmtId="165" fontId="1" fillId="2" borderId="12" xfId="1" applyNumberFormat="1" applyFont="1" applyFill="1" applyBorder="1" applyAlignment="1">
      <alignment horizontal="center"/>
    </xf>
    <xf numFmtId="165" fontId="2" fillId="0" borderId="13" xfId="1" applyNumberFormat="1" applyFont="1" applyFill="1" applyBorder="1" applyAlignment="1">
      <alignment horizontal="center"/>
    </xf>
    <xf numFmtId="3" fontId="9" fillId="2" borderId="25" xfId="0" applyNumberFormat="1" applyFont="1" applyFill="1" applyBorder="1"/>
    <xf numFmtId="0" fontId="9" fillId="2" borderId="26" xfId="0" applyFont="1" applyFill="1" applyBorder="1"/>
    <xf numFmtId="0" fontId="9" fillId="0" borderId="0" xfId="0" applyFont="1"/>
    <xf numFmtId="49" fontId="1" fillId="2" borderId="27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28" xfId="0" applyNumberFormat="1" applyFont="1" applyFill="1" applyBorder="1" applyAlignment="1">
      <alignment horizontal="center"/>
    </xf>
    <xf numFmtId="49" fontId="1" fillId="2" borderId="29" xfId="0" applyNumberFormat="1" applyFont="1" applyFill="1" applyBorder="1" applyAlignment="1">
      <alignment horizontal="center"/>
    </xf>
    <xf numFmtId="0" fontId="1" fillId="2" borderId="30" xfId="0" applyFont="1" applyFill="1" applyBorder="1"/>
    <xf numFmtId="165" fontId="1" fillId="2" borderId="31" xfId="1" applyNumberFormat="1" applyFont="1" applyFill="1" applyBorder="1" applyAlignment="1">
      <alignment horizontal="center"/>
    </xf>
    <xf numFmtId="165" fontId="2" fillId="0" borderId="32" xfId="1" applyNumberFormat="1" applyFont="1" applyFill="1" applyBorder="1" applyAlignment="1">
      <alignment horizontal="center"/>
    </xf>
    <xf numFmtId="3" fontId="1" fillId="2" borderId="33" xfId="0" applyNumberFormat="1" applyFont="1" applyFill="1" applyBorder="1"/>
    <xf numFmtId="0" fontId="1" fillId="2" borderId="32" xfId="0" applyFont="1" applyFill="1" applyBorder="1"/>
    <xf numFmtId="0" fontId="1" fillId="2" borderId="31" xfId="0" applyFont="1" applyFill="1" applyBorder="1"/>
    <xf numFmtId="165" fontId="1" fillId="2" borderId="30" xfId="1" applyNumberFormat="1" applyFont="1" applyFill="1" applyBorder="1" applyAlignment="1">
      <alignment horizontal="center"/>
    </xf>
    <xf numFmtId="49" fontId="1" fillId="2" borderId="34" xfId="0" applyNumberFormat="1" applyFont="1" applyFill="1" applyBorder="1" applyAlignment="1">
      <alignment horizontal="center"/>
    </xf>
    <xf numFmtId="49" fontId="1" fillId="2" borderId="35" xfId="0" applyNumberFormat="1" applyFont="1" applyFill="1" applyBorder="1" applyAlignment="1">
      <alignment horizontal="center"/>
    </xf>
    <xf numFmtId="49" fontId="1" fillId="2" borderId="36" xfId="0" applyNumberFormat="1" applyFont="1" applyFill="1" applyBorder="1" applyAlignment="1">
      <alignment horizontal="center"/>
    </xf>
    <xf numFmtId="49" fontId="1" fillId="2" borderId="37" xfId="0" applyNumberFormat="1" applyFont="1" applyFill="1" applyBorder="1" applyAlignment="1">
      <alignment horizontal="center"/>
    </xf>
    <xf numFmtId="49" fontId="1" fillId="2" borderId="38" xfId="0" applyNumberFormat="1" applyFont="1" applyFill="1" applyBorder="1" applyAlignment="1">
      <alignment horizontal="center"/>
    </xf>
    <xf numFmtId="49" fontId="4" fillId="2" borderId="39" xfId="0" applyNumberFormat="1" applyFont="1" applyFill="1" applyBorder="1" applyAlignment="1">
      <alignment horizontal="center"/>
    </xf>
    <xf numFmtId="49" fontId="4" fillId="2" borderId="36" xfId="0" applyNumberFormat="1" applyFont="1" applyFill="1" applyBorder="1" applyAlignment="1">
      <alignment horizontal="center"/>
    </xf>
    <xf numFmtId="0" fontId="4" fillId="2" borderId="31" xfId="0" applyFont="1" applyFill="1" applyBorder="1"/>
    <xf numFmtId="3" fontId="9" fillId="2" borderId="33" xfId="0" applyNumberFormat="1" applyFont="1" applyFill="1" applyBorder="1"/>
    <xf numFmtId="0" fontId="9" fillId="2" borderId="32" xfId="0" applyFont="1" applyFill="1" applyBorder="1"/>
    <xf numFmtId="165" fontId="1" fillId="2" borderId="40" xfId="1" applyNumberFormat="1" applyFont="1" applyFill="1" applyBorder="1" applyAlignment="1">
      <alignment horizontal="center"/>
    </xf>
    <xf numFmtId="49" fontId="4" fillId="2" borderId="41" xfId="0" applyNumberFormat="1" applyFont="1" applyFill="1" applyBorder="1" applyAlignment="1">
      <alignment horizontal="center"/>
    </xf>
    <xf numFmtId="0" fontId="4" fillId="2" borderId="30" xfId="0" applyFont="1" applyFill="1" applyBorder="1"/>
    <xf numFmtId="3" fontId="1" fillId="2" borderId="42" xfId="0" applyNumberFormat="1" applyFont="1" applyFill="1" applyBorder="1"/>
    <xf numFmtId="0" fontId="1" fillId="2" borderId="43" xfId="0" applyFont="1" applyFill="1" applyBorder="1"/>
    <xf numFmtId="49" fontId="1" fillId="2" borderId="44" xfId="0" applyNumberFormat="1" applyFont="1" applyFill="1" applyBorder="1" applyAlignment="1">
      <alignment horizontal="center"/>
    </xf>
    <xf numFmtId="49" fontId="1" fillId="2" borderId="45" xfId="0" applyNumberFormat="1" applyFont="1" applyFill="1" applyBorder="1" applyAlignment="1">
      <alignment horizontal="center"/>
    </xf>
    <xf numFmtId="49" fontId="1" fillId="2" borderId="46" xfId="0" applyNumberFormat="1" applyFont="1" applyFill="1" applyBorder="1" applyAlignment="1">
      <alignment horizontal="center"/>
    </xf>
    <xf numFmtId="0" fontId="1" fillId="2" borderId="47" xfId="0" applyFont="1" applyFill="1" applyBorder="1"/>
    <xf numFmtId="49" fontId="1" fillId="2" borderId="48" xfId="0" applyNumberFormat="1" applyFont="1" applyFill="1" applyBorder="1" applyAlignment="1">
      <alignment horizontal="center"/>
    </xf>
    <xf numFmtId="0" fontId="9" fillId="2" borderId="47" xfId="0" applyFont="1" applyFill="1" applyBorder="1"/>
    <xf numFmtId="3" fontId="1" fillId="2" borderId="49" xfId="0" applyNumberFormat="1" applyFont="1" applyFill="1" applyBorder="1"/>
    <xf numFmtId="0" fontId="1" fillId="2" borderId="50" xfId="0" applyFont="1" applyFill="1" applyBorder="1"/>
    <xf numFmtId="165" fontId="1" fillId="2" borderId="33" xfId="1" applyNumberFormat="1" applyFont="1" applyFill="1" applyBorder="1" applyAlignment="1">
      <alignment horizontal="center"/>
    </xf>
    <xf numFmtId="3" fontId="1" fillId="2" borderId="51" xfId="0" applyNumberFormat="1" applyFont="1" applyFill="1" applyBorder="1"/>
    <xf numFmtId="0" fontId="1" fillId="2" borderId="52" xfId="0" applyFont="1" applyFill="1" applyBorder="1"/>
    <xf numFmtId="0" fontId="1" fillId="2" borderId="53" xfId="0" applyFont="1" applyFill="1" applyBorder="1"/>
    <xf numFmtId="0" fontId="1" fillId="2" borderId="11" xfId="0" applyFont="1" applyFill="1" applyBorder="1"/>
    <xf numFmtId="165" fontId="1" fillId="2" borderId="11" xfId="1" applyNumberFormat="1" applyFont="1" applyFill="1" applyBorder="1" applyAlignment="1">
      <alignment horizontal="center"/>
    </xf>
    <xf numFmtId="165" fontId="2" fillId="0" borderId="54" xfId="1" applyNumberFormat="1" applyFont="1" applyFill="1" applyBorder="1" applyAlignment="1">
      <alignment horizontal="center"/>
    </xf>
    <xf numFmtId="49" fontId="1" fillId="2" borderId="55" xfId="0" applyNumberFormat="1" applyFont="1" applyFill="1" applyBorder="1" applyAlignment="1">
      <alignment horizontal="center"/>
    </xf>
    <xf numFmtId="49" fontId="1" fillId="2" borderId="56" xfId="0" applyNumberFormat="1" applyFont="1" applyFill="1" applyBorder="1" applyAlignment="1">
      <alignment horizontal="center"/>
    </xf>
    <xf numFmtId="49" fontId="1" fillId="2" borderId="57" xfId="0" applyNumberFormat="1" applyFont="1" applyFill="1" applyBorder="1" applyAlignment="1">
      <alignment horizontal="center"/>
    </xf>
    <xf numFmtId="0" fontId="1" fillId="2" borderId="57" xfId="0" applyFont="1" applyFill="1" applyBorder="1"/>
    <xf numFmtId="165" fontId="1" fillId="2" borderId="57" xfId="1" applyNumberFormat="1" applyFont="1" applyFill="1" applyBorder="1" applyAlignment="1">
      <alignment horizontal="center"/>
    </xf>
    <xf numFmtId="49" fontId="1" fillId="4" borderId="17" xfId="0" applyNumberFormat="1" applyFont="1" applyFill="1" applyBorder="1" applyAlignment="1">
      <alignment horizontal="center"/>
    </xf>
    <xf numFmtId="165" fontId="1" fillId="4" borderId="18" xfId="1" applyNumberFormat="1" applyFont="1" applyFill="1" applyBorder="1" applyAlignment="1">
      <alignment horizontal="center"/>
    </xf>
    <xf numFmtId="3" fontId="8" fillId="2" borderId="58" xfId="0" applyNumberFormat="1" applyFont="1" applyFill="1" applyBorder="1"/>
    <xf numFmtId="0" fontId="8" fillId="2" borderId="59" xfId="0" applyFont="1" applyFill="1" applyBorder="1"/>
    <xf numFmtId="49" fontId="1" fillId="2" borderId="3" xfId="0" applyNumberFormat="1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0" fontId="9" fillId="2" borderId="60" xfId="0" applyFont="1" applyFill="1" applyBorder="1"/>
    <xf numFmtId="49" fontId="1" fillId="2" borderId="10" xfId="0" applyNumberFormat="1" applyFont="1" applyFill="1" applyBorder="1" applyAlignment="1">
      <alignment horizontal="center"/>
    </xf>
    <xf numFmtId="49" fontId="1" fillId="2" borderId="61" xfId="0" applyNumberFormat="1" applyFont="1" applyFill="1" applyBorder="1" applyAlignment="1">
      <alignment horizontal="center"/>
    </xf>
    <xf numFmtId="49" fontId="1" fillId="2" borderId="30" xfId="0" applyNumberFormat="1" applyFont="1" applyFill="1" applyBorder="1" applyAlignment="1">
      <alignment horizontal="center"/>
    </xf>
    <xf numFmtId="49" fontId="4" fillId="2" borderId="38" xfId="0" applyNumberFormat="1" applyFont="1" applyFill="1" applyBorder="1" applyAlignment="1">
      <alignment horizontal="center"/>
    </xf>
    <xf numFmtId="49" fontId="4" fillId="2" borderId="30" xfId="0" applyNumberFormat="1" applyFont="1" applyFill="1" applyBorder="1" applyAlignment="1">
      <alignment horizontal="center"/>
    </xf>
    <xf numFmtId="0" fontId="1" fillId="2" borderId="0" xfId="0" applyFont="1" applyFill="1" applyBorder="1"/>
    <xf numFmtId="49" fontId="1" fillId="2" borderId="62" xfId="0" applyNumberFormat="1" applyFont="1" applyFill="1" applyBorder="1" applyAlignment="1">
      <alignment horizontal="center"/>
    </xf>
    <xf numFmtId="49" fontId="1" fillId="2" borderId="63" xfId="0" applyNumberFormat="1" applyFont="1" applyFill="1" applyBorder="1" applyAlignment="1">
      <alignment horizontal="center"/>
    </xf>
    <xf numFmtId="49" fontId="1" fillId="2" borderId="64" xfId="0" applyNumberFormat="1" applyFont="1" applyFill="1" applyBorder="1" applyAlignment="1">
      <alignment horizontal="center"/>
    </xf>
    <xf numFmtId="49" fontId="4" fillId="2" borderId="64" xfId="0" applyNumberFormat="1" applyFont="1" applyFill="1" applyBorder="1" applyAlignment="1">
      <alignment horizontal="center"/>
    </xf>
    <xf numFmtId="49" fontId="4" fillId="2" borderId="46" xfId="0" applyNumberFormat="1" applyFont="1" applyFill="1" applyBorder="1" applyAlignment="1">
      <alignment horizontal="center"/>
    </xf>
    <xf numFmtId="3" fontId="9" fillId="2" borderId="42" xfId="0" applyNumberFormat="1" applyFont="1" applyFill="1" applyBorder="1"/>
    <xf numFmtId="0" fontId="9" fillId="2" borderId="43" xfId="0" applyFont="1" applyFill="1" applyBorder="1"/>
    <xf numFmtId="49" fontId="1" fillId="2" borderId="65" xfId="0" applyNumberFormat="1" applyFont="1" applyFill="1" applyBorder="1" applyAlignment="1">
      <alignment horizontal="center"/>
    </xf>
    <xf numFmtId="0" fontId="4" fillId="2" borderId="46" xfId="0" applyFont="1" applyFill="1" applyBorder="1"/>
    <xf numFmtId="165" fontId="1" fillId="2" borderId="46" xfId="1" applyNumberFormat="1" applyFont="1" applyFill="1" applyBorder="1" applyAlignment="1">
      <alignment horizontal="center"/>
    </xf>
    <xf numFmtId="49" fontId="1" fillId="2" borderId="66" xfId="0" applyNumberFormat="1" applyFont="1" applyFill="1" applyBorder="1" applyAlignment="1">
      <alignment horizontal="center"/>
    </xf>
    <xf numFmtId="0" fontId="4" fillId="2" borderId="67" xfId="0" applyFont="1" applyFill="1" applyBorder="1"/>
    <xf numFmtId="3" fontId="9" fillId="2" borderId="68" xfId="0" applyNumberFormat="1" applyFont="1" applyFill="1" applyBorder="1"/>
    <xf numFmtId="0" fontId="9" fillId="2" borderId="69" xfId="0" applyFont="1" applyFill="1" applyBorder="1"/>
    <xf numFmtId="49" fontId="4" fillId="2" borderId="11" xfId="0" applyNumberFormat="1" applyFont="1" applyFill="1" applyBorder="1" applyAlignment="1">
      <alignment horizontal="center"/>
    </xf>
    <xf numFmtId="3" fontId="9" fillId="2" borderId="51" xfId="0" applyNumberFormat="1" applyFont="1" applyFill="1" applyBorder="1"/>
    <xf numFmtId="0" fontId="9" fillId="2" borderId="52" xfId="0" applyFont="1" applyFill="1" applyBorder="1"/>
    <xf numFmtId="49" fontId="1" fillId="2" borderId="70" xfId="0" applyNumberFormat="1" applyFont="1" applyFill="1" applyBorder="1" applyAlignment="1">
      <alignment horizontal="center"/>
    </xf>
    <xf numFmtId="49" fontId="4" fillId="2" borderId="57" xfId="0" applyNumberFormat="1" applyFont="1" applyFill="1" applyBorder="1" applyAlignment="1">
      <alignment horizontal="center"/>
    </xf>
    <xf numFmtId="0" fontId="4" fillId="2" borderId="57" xfId="0" applyFont="1" applyFill="1" applyBorder="1"/>
    <xf numFmtId="49" fontId="12" fillId="4" borderId="70" xfId="0" applyNumberFormat="1" applyFont="1" applyFill="1" applyBorder="1" applyAlignment="1">
      <alignment horizontal="center"/>
    </xf>
    <xf numFmtId="49" fontId="12" fillId="4" borderId="57" xfId="0" applyNumberFormat="1" applyFont="1" applyFill="1" applyBorder="1" applyAlignment="1">
      <alignment horizontal="center"/>
    </xf>
    <xf numFmtId="0" fontId="12" fillId="4" borderId="57" xfId="0" applyFont="1" applyFill="1" applyBorder="1"/>
    <xf numFmtId="165" fontId="2" fillId="4" borderId="57" xfId="1" applyNumberFormat="1" applyFont="1" applyFill="1" applyBorder="1" applyAlignment="1">
      <alignment horizontal="center"/>
    </xf>
    <xf numFmtId="165" fontId="2" fillId="4" borderId="56" xfId="1" applyNumberFormat="1" applyFont="1" applyFill="1" applyBorder="1" applyAlignment="1">
      <alignment horizontal="center"/>
    </xf>
    <xf numFmtId="3" fontId="11" fillId="2" borderId="71" xfId="0" applyNumberFormat="1" applyFont="1" applyFill="1" applyBorder="1"/>
    <xf numFmtId="0" fontId="11" fillId="2" borderId="72" xfId="0" applyFont="1" applyFill="1" applyBorder="1"/>
    <xf numFmtId="0" fontId="4" fillId="2" borderId="64" xfId="0" applyFont="1" applyFill="1" applyBorder="1"/>
    <xf numFmtId="165" fontId="1" fillId="2" borderId="64" xfId="1" applyNumberFormat="1" applyFont="1" applyFill="1" applyBorder="1" applyAlignment="1">
      <alignment horizontal="center"/>
    </xf>
    <xf numFmtId="3" fontId="8" fillId="2" borderId="71" xfId="0" applyNumberFormat="1" applyFont="1" applyFill="1" applyBorder="1"/>
    <xf numFmtId="0" fontId="8" fillId="2" borderId="72" xfId="0" applyFont="1" applyFill="1" applyBorder="1"/>
    <xf numFmtId="0" fontId="4" fillId="2" borderId="11" xfId="0" applyFont="1" applyFill="1" applyBorder="1"/>
    <xf numFmtId="165" fontId="4" fillId="4" borderId="18" xfId="1" applyNumberFormat="1" applyFont="1" applyFill="1" applyBorder="1" applyAlignment="1">
      <alignment horizontal="center"/>
    </xf>
    <xf numFmtId="165" fontId="2" fillId="0" borderId="73" xfId="1" applyNumberFormat="1" applyFont="1" applyFill="1" applyBorder="1" applyAlignment="1">
      <alignment horizontal="center"/>
    </xf>
    <xf numFmtId="49" fontId="1" fillId="4" borderId="70" xfId="0" applyNumberFormat="1" applyFont="1" applyFill="1" applyBorder="1" applyAlignment="1">
      <alignment horizontal="center"/>
    </xf>
    <xf numFmtId="49" fontId="4" fillId="4" borderId="57" xfId="0" applyNumberFormat="1" applyFont="1" applyFill="1" applyBorder="1" applyAlignment="1">
      <alignment horizontal="center"/>
    </xf>
    <xf numFmtId="0" fontId="4" fillId="4" borderId="57" xfId="0" applyFont="1" applyFill="1" applyBorder="1"/>
    <xf numFmtId="165" fontId="1" fillId="4" borderId="57" xfId="1" applyNumberFormat="1" applyFont="1" applyFill="1" applyBorder="1" applyAlignment="1">
      <alignment horizontal="center"/>
    </xf>
    <xf numFmtId="165" fontId="1" fillId="4" borderId="56" xfId="1" applyNumberFormat="1" applyFont="1" applyFill="1" applyBorder="1" applyAlignment="1">
      <alignment horizontal="center"/>
    </xf>
    <xf numFmtId="0" fontId="14" fillId="2" borderId="0" xfId="0" applyFont="1" applyFill="1"/>
    <xf numFmtId="49" fontId="4" fillId="4" borderId="17" xfId="0" applyNumberFormat="1" applyFont="1" applyFill="1" applyBorder="1" applyAlignment="1">
      <alignment horizontal="center"/>
    </xf>
    <xf numFmtId="165" fontId="4" fillId="4" borderId="5" xfId="1" applyNumberFormat="1" applyFont="1" applyFill="1" applyBorder="1" applyAlignment="1">
      <alignment horizontal="center"/>
    </xf>
    <xf numFmtId="3" fontId="14" fillId="2" borderId="71" xfId="0" applyNumberFormat="1" applyFont="1" applyFill="1" applyBorder="1"/>
    <xf numFmtId="0" fontId="14" fillId="2" borderId="72" xfId="0" applyFont="1" applyFill="1" applyBorder="1"/>
    <xf numFmtId="0" fontId="14" fillId="0" borderId="0" xfId="0" applyFont="1"/>
    <xf numFmtId="0" fontId="9" fillId="0" borderId="0" xfId="0" applyFont="1" applyFill="1"/>
    <xf numFmtId="49" fontId="4" fillId="2" borderId="74" xfId="0" applyNumberFormat="1" applyFont="1" applyFill="1" applyBorder="1" applyAlignment="1">
      <alignment horizontal="center"/>
    </xf>
    <xf numFmtId="165" fontId="4" fillId="2" borderId="4" xfId="1" applyNumberFormat="1" applyFont="1" applyFill="1" applyBorder="1" applyAlignment="1">
      <alignment horizontal="center"/>
    </xf>
    <xf numFmtId="3" fontId="14" fillId="2" borderId="51" xfId="0" applyNumberFormat="1" applyFont="1" applyFill="1" applyBorder="1"/>
    <xf numFmtId="0" fontId="14" fillId="2" borderId="52" xfId="0" applyFont="1" applyFill="1" applyBorder="1"/>
    <xf numFmtId="0" fontId="4" fillId="2" borderId="0" xfId="0" applyFont="1" applyFill="1"/>
    <xf numFmtId="3" fontId="4" fillId="2" borderId="71" xfId="0" applyNumberFormat="1" applyFont="1" applyFill="1" applyBorder="1"/>
    <xf numFmtId="0" fontId="4" fillId="2" borderId="72" xfId="0" applyFont="1" applyFill="1" applyBorder="1"/>
    <xf numFmtId="0" fontId="4" fillId="0" borderId="0" xfId="0" applyFont="1"/>
    <xf numFmtId="0" fontId="4" fillId="2" borderId="38" xfId="0" applyFont="1" applyFill="1" applyBorder="1"/>
    <xf numFmtId="165" fontId="1" fillId="2" borderId="38" xfId="1" applyNumberFormat="1" applyFont="1" applyFill="1" applyBorder="1" applyAlignment="1">
      <alignment horizontal="center"/>
    </xf>
    <xf numFmtId="49" fontId="4" fillId="4" borderId="70" xfId="0" applyNumberFormat="1" applyFont="1" applyFill="1" applyBorder="1" applyAlignment="1">
      <alignment horizontal="center"/>
    </xf>
    <xf numFmtId="165" fontId="4" fillId="4" borderId="57" xfId="1" applyNumberFormat="1" applyFont="1" applyFill="1" applyBorder="1" applyAlignment="1">
      <alignment horizontal="center"/>
    </xf>
    <xf numFmtId="165" fontId="4" fillId="4" borderId="56" xfId="1" applyNumberFormat="1" applyFont="1" applyFill="1" applyBorder="1" applyAlignment="1">
      <alignment horizontal="center"/>
    </xf>
    <xf numFmtId="49" fontId="4" fillId="4" borderId="64" xfId="0" applyNumberFormat="1" applyFont="1" applyFill="1" applyBorder="1" applyAlignment="1">
      <alignment horizontal="center"/>
    </xf>
    <xf numFmtId="3" fontId="14" fillId="2" borderId="58" xfId="0" applyNumberFormat="1" applyFont="1" applyFill="1" applyBorder="1"/>
    <xf numFmtId="0" fontId="14" fillId="2" borderId="59" xfId="0" applyFont="1" applyFill="1" applyBorder="1"/>
    <xf numFmtId="0" fontId="14" fillId="0" borderId="0" xfId="0" applyFont="1" applyFill="1"/>
    <xf numFmtId="0" fontId="2" fillId="2" borderId="0" xfId="0" applyFont="1" applyFill="1"/>
    <xf numFmtId="3" fontId="2" fillId="2" borderId="58" xfId="0" applyNumberFormat="1" applyFont="1" applyFill="1" applyBorder="1"/>
    <xf numFmtId="0" fontId="2" fillId="2" borderId="59" xfId="0" applyFont="1" applyFill="1" applyBorder="1"/>
    <xf numFmtId="0" fontId="2" fillId="0" borderId="0" xfId="0" applyFont="1"/>
    <xf numFmtId="3" fontId="4" fillId="2" borderId="19" xfId="0" applyNumberFormat="1" applyFont="1" applyFill="1" applyBorder="1"/>
    <xf numFmtId="0" fontId="4" fillId="2" borderId="20" xfId="0" applyFont="1" applyFill="1" applyBorder="1"/>
    <xf numFmtId="49" fontId="4" fillId="2" borderId="4" xfId="0" applyNumberFormat="1" applyFont="1" applyFill="1" applyBorder="1" applyAlignment="1">
      <alignment horizontal="center"/>
    </xf>
    <xf numFmtId="165" fontId="2" fillId="4" borderId="18" xfId="1" applyNumberFormat="1" applyFont="1" applyFill="1" applyBorder="1" applyAlignment="1">
      <alignment horizontal="center"/>
    </xf>
    <xf numFmtId="3" fontId="14" fillId="2" borderId="19" xfId="0" applyNumberFormat="1" applyFont="1" applyFill="1" applyBorder="1"/>
    <xf numFmtId="0" fontId="14" fillId="2" borderId="20" xfId="0" applyFont="1" applyFill="1" applyBorder="1"/>
    <xf numFmtId="49" fontId="1" fillId="4" borderId="74" xfId="0" applyNumberFormat="1" applyFont="1" applyFill="1" applyBorder="1" applyAlignment="1">
      <alignment horizontal="center"/>
    </xf>
    <xf numFmtId="49" fontId="1" fillId="4" borderId="23" xfId="0" applyNumberFormat="1" applyFont="1" applyFill="1" applyBorder="1" applyAlignment="1">
      <alignment horizontal="center"/>
    </xf>
    <xf numFmtId="49" fontId="4" fillId="4" borderId="23" xfId="0" applyNumberFormat="1" applyFont="1" applyFill="1" applyBorder="1" applyAlignment="1">
      <alignment horizontal="center"/>
    </xf>
    <xf numFmtId="0" fontId="4" fillId="4" borderId="4" xfId="0" applyFont="1" applyFill="1" applyBorder="1"/>
    <xf numFmtId="165" fontId="1" fillId="4" borderId="4" xfId="1" applyNumberFormat="1" applyFont="1" applyFill="1" applyBorder="1" applyAlignment="1">
      <alignment horizontal="center"/>
    </xf>
    <xf numFmtId="3" fontId="8" fillId="2" borderId="68" xfId="0" applyNumberFormat="1" applyFont="1" applyFill="1" applyBorder="1"/>
    <xf numFmtId="0" fontId="8" fillId="2" borderId="69" xfId="0" applyFont="1" applyFill="1" applyBorder="1"/>
    <xf numFmtId="49" fontId="1" fillId="4" borderId="75" xfId="0" applyNumberFormat="1" applyFont="1" applyFill="1" applyBorder="1" applyAlignment="1">
      <alignment horizontal="center"/>
    </xf>
    <xf numFmtId="49" fontId="1" fillId="4" borderId="28" xfId="0" applyNumberFormat="1" applyFont="1" applyFill="1" applyBorder="1" applyAlignment="1">
      <alignment horizontal="center"/>
    </xf>
    <xf numFmtId="49" fontId="4" fillId="4" borderId="28" xfId="0" applyNumberFormat="1" applyFont="1" applyFill="1" applyBorder="1" applyAlignment="1">
      <alignment horizontal="center"/>
    </xf>
    <xf numFmtId="0" fontId="4" fillId="4" borderId="30" xfId="0" applyFont="1" applyFill="1" applyBorder="1"/>
    <xf numFmtId="165" fontId="1" fillId="4" borderId="30" xfId="1" applyNumberFormat="1" applyFont="1" applyFill="1" applyBorder="1" applyAlignment="1">
      <alignment horizontal="center"/>
    </xf>
    <xf numFmtId="165" fontId="2" fillId="4" borderId="32" xfId="1" applyNumberFormat="1" applyFont="1" applyFill="1" applyBorder="1" applyAlignment="1">
      <alignment horizontal="center"/>
    </xf>
    <xf numFmtId="49" fontId="1" fillId="4" borderId="66" xfId="0" applyNumberFormat="1" applyFont="1" applyFill="1" applyBorder="1" applyAlignment="1">
      <alignment horizontal="center"/>
    </xf>
    <xf numFmtId="49" fontId="1" fillId="4" borderId="36" xfId="0" applyNumberFormat="1" applyFont="1" applyFill="1" applyBorder="1" applyAlignment="1">
      <alignment horizontal="center"/>
    </xf>
    <xf numFmtId="49" fontId="4" fillId="4" borderId="36" xfId="0" applyNumberFormat="1" applyFont="1" applyFill="1" applyBorder="1" applyAlignment="1">
      <alignment horizontal="center"/>
    </xf>
    <xf numFmtId="0" fontId="4" fillId="4" borderId="53" xfId="0" applyFont="1" applyFill="1" applyBorder="1"/>
    <xf numFmtId="165" fontId="1" fillId="4" borderId="33" xfId="1" applyNumberFormat="1" applyFont="1" applyFill="1" applyBorder="1" applyAlignment="1">
      <alignment horizontal="center"/>
    </xf>
    <xf numFmtId="3" fontId="9" fillId="2" borderId="71" xfId="0" applyNumberFormat="1" applyFont="1" applyFill="1" applyBorder="1"/>
    <xf numFmtId="0" fontId="9" fillId="2" borderId="72" xfId="0" applyFont="1" applyFill="1" applyBorder="1"/>
    <xf numFmtId="49" fontId="1" fillId="4" borderId="57" xfId="0" applyNumberFormat="1" applyFont="1" applyFill="1" applyBorder="1" applyAlignment="1">
      <alignment horizontal="center"/>
    </xf>
    <xf numFmtId="165" fontId="2" fillId="4" borderId="54" xfId="1" applyNumberFormat="1" applyFont="1" applyFill="1" applyBorder="1" applyAlignment="1">
      <alignment horizontal="center"/>
    </xf>
    <xf numFmtId="49" fontId="4" fillId="4" borderId="56" xfId="0" applyNumberFormat="1" applyFont="1" applyFill="1" applyBorder="1" applyAlignment="1">
      <alignment horizontal="center"/>
    </xf>
    <xf numFmtId="0" fontId="4" fillId="4" borderId="17" xfId="0" applyFont="1" applyFill="1" applyBorder="1"/>
    <xf numFmtId="165" fontId="2" fillId="4" borderId="76" xfId="1" applyNumberFormat="1" applyFont="1" applyFill="1" applyBorder="1" applyAlignment="1">
      <alignment horizontal="center"/>
    </xf>
    <xf numFmtId="49" fontId="4" fillId="4" borderId="10" xfId="0" applyNumberFormat="1" applyFont="1" applyFill="1" applyBorder="1" applyAlignment="1">
      <alignment horizontal="center"/>
    </xf>
    <xf numFmtId="49" fontId="4" fillId="4" borderId="11" xfId="0" applyNumberFormat="1" applyFont="1" applyFill="1" applyBorder="1" applyAlignment="1">
      <alignment horizontal="center"/>
    </xf>
    <xf numFmtId="0" fontId="4" fillId="4" borderId="11" xfId="0" applyFont="1" applyFill="1" applyBorder="1"/>
    <xf numFmtId="165" fontId="4" fillId="4" borderId="11" xfId="1" applyNumberFormat="1" applyFont="1" applyFill="1" applyBorder="1" applyAlignment="1">
      <alignment horizontal="center"/>
    </xf>
    <xf numFmtId="3" fontId="4" fillId="2" borderId="51" xfId="0" applyNumberFormat="1" applyFont="1" applyFill="1" applyBorder="1"/>
    <xf numFmtId="0" fontId="4" fillId="2" borderId="52" xfId="0" applyFont="1" applyFill="1" applyBorder="1"/>
    <xf numFmtId="49" fontId="4" fillId="4" borderId="75" xfId="0" applyNumberFormat="1" applyFont="1" applyFill="1" applyBorder="1" applyAlignment="1">
      <alignment horizontal="center"/>
    </xf>
    <xf numFmtId="0" fontId="1" fillId="4" borderId="30" xfId="0" applyFont="1" applyFill="1" applyBorder="1"/>
    <xf numFmtId="165" fontId="4" fillId="4" borderId="30" xfId="1" applyNumberFormat="1" applyFont="1" applyFill="1" applyBorder="1" applyAlignment="1">
      <alignment horizontal="center"/>
    </xf>
    <xf numFmtId="49" fontId="1" fillId="4" borderId="11" xfId="0" applyNumberFormat="1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3" fontId="9" fillId="2" borderId="77" xfId="0" applyNumberFormat="1" applyFont="1" applyFill="1" applyBorder="1"/>
    <xf numFmtId="0" fontId="9" fillId="2" borderId="78" xfId="0" applyFont="1" applyFill="1" applyBorder="1"/>
    <xf numFmtId="49" fontId="1" fillId="4" borderId="79" xfId="0" applyNumberFormat="1" applyFont="1" applyFill="1" applyBorder="1" applyAlignment="1">
      <alignment horizontal="center"/>
    </xf>
    <xf numFmtId="49" fontId="1" fillId="4" borderId="80" xfId="0" applyNumberFormat="1" applyFont="1" applyFill="1" applyBorder="1" applyAlignment="1">
      <alignment horizontal="center"/>
    </xf>
    <xf numFmtId="49" fontId="1" fillId="4" borderId="81" xfId="0" applyNumberFormat="1" applyFont="1" applyFill="1" applyBorder="1" applyAlignment="1">
      <alignment horizontal="center"/>
    </xf>
    <xf numFmtId="49" fontId="1" fillId="4" borderId="67" xfId="0" applyNumberFormat="1" applyFont="1" applyFill="1" applyBorder="1" applyAlignment="1">
      <alignment horizontal="center"/>
    </xf>
    <xf numFmtId="49" fontId="4" fillId="4" borderId="67" xfId="0" applyNumberFormat="1" applyFont="1" applyFill="1" applyBorder="1" applyAlignment="1">
      <alignment horizontal="center"/>
    </xf>
    <xf numFmtId="3" fontId="9" fillId="2" borderId="19" xfId="0" applyNumberFormat="1" applyFont="1" applyFill="1" applyBorder="1"/>
    <xf numFmtId="0" fontId="9" fillId="2" borderId="20" xfId="0" applyFont="1" applyFill="1" applyBorder="1"/>
    <xf numFmtId="0" fontId="4" fillId="4" borderId="31" xfId="0" applyFont="1" applyFill="1" applyBorder="1"/>
    <xf numFmtId="0" fontId="1" fillId="4" borderId="11" xfId="0" applyFont="1" applyFill="1" applyBorder="1"/>
    <xf numFmtId="165" fontId="1" fillId="4" borderId="11" xfId="1" applyNumberFormat="1" applyFont="1" applyFill="1" applyBorder="1" applyAlignment="1">
      <alignment horizontal="center"/>
    </xf>
    <xf numFmtId="0" fontId="15" fillId="2" borderId="0" xfId="0" applyFont="1" applyFill="1"/>
    <xf numFmtId="165" fontId="3" fillId="4" borderId="18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  <xf numFmtId="3" fontId="15" fillId="2" borderId="19" xfId="0" applyNumberFormat="1" applyFont="1" applyFill="1" applyBorder="1"/>
    <xf numFmtId="0" fontId="15" fillId="2" borderId="20" xfId="0" applyFont="1" applyFill="1" applyBorder="1"/>
    <xf numFmtId="0" fontId="15" fillId="0" borderId="0" xfId="0" applyFont="1"/>
    <xf numFmtId="3" fontId="2" fillId="2" borderId="71" xfId="0" applyNumberFormat="1" applyFont="1" applyFill="1" applyBorder="1"/>
    <xf numFmtId="0" fontId="2" fillId="2" borderId="72" xfId="0" applyFont="1" applyFill="1" applyBorder="1"/>
    <xf numFmtId="49" fontId="4" fillId="2" borderId="75" xfId="0" applyNumberFormat="1" applyFont="1" applyFill="1" applyBorder="1" applyAlignment="1">
      <alignment horizontal="center"/>
    </xf>
    <xf numFmtId="49" fontId="4" fillId="2" borderId="28" xfId="0" applyNumberFormat="1" applyFont="1" applyFill="1" applyBorder="1" applyAlignment="1">
      <alignment horizontal="center"/>
    </xf>
    <xf numFmtId="0" fontId="4" fillId="2" borderId="28" xfId="0" applyFont="1" applyFill="1" applyBorder="1"/>
    <xf numFmtId="165" fontId="1" fillId="2" borderId="28" xfId="1" applyNumberFormat="1" applyFont="1" applyFill="1" applyBorder="1" applyAlignment="1">
      <alignment horizontal="center"/>
    </xf>
    <xf numFmtId="165" fontId="4" fillId="2" borderId="28" xfId="1" applyNumberFormat="1" applyFont="1" applyFill="1" applyBorder="1" applyAlignment="1">
      <alignment horizontal="center"/>
    </xf>
    <xf numFmtId="165" fontId="4" fillId="2" borderId="80" xfId="1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165" fontId="4" fillId="2" borderId="11" xfId="1" applyNumberFormat="1" applyFont="1" applyFill="1" applyBorder="1" applyAlignment="1">
      <alignment horizontal="center"/>
    </xf>
    <xf numFmtId="165" fontId="4" fillId="2" borderId="35" xfId="1" applyNumberFormat="1" applyFont="1" applyFill="1" applyBorder="1" applyAlignment="1">
      <alignment horizontal="center"/>
    </xf>
    <xf numFmtId="49" fontId="4" fillId="2" borderId="63" xfId="0" applyNumberFormat="1" applyFont="1" applyFill="1" applyBorder="1" applyAlignment="1">
      <alignment horizontal="center"/>
    </xf>
    <xf numFmtId="165" fontId="4" fillId="2" borderId="64" xfId="1" applyNumberFormat="1" applyFont="1" applyFill="1" applyBorder="1" applyAlignment="1">
      <alignment horizontal="center"/>
    </xf>
    <xf numFmtId="3" fontId="4" fillId="2" borderId="25" xfId="0" applyNumberFormat="1" applyFont="1" applyFill="1" applyBorder="1"/>
    <xf numFmtId="0" fontId="4" fillId="2" borderId="60" xfId="0" applyFont="1" applyFill="1" applyBorder="1"/>
    <xf numFmtId="49" fontId="4" fillId="2" borderId="65" xfId="0" applyNumberFormat="1" applyFont="1" applyFill="1" applyBorder="1" applyAlignment="1">
      <alignment horizontal="center"/>
    </xf>
    <xf numFmtId="165" fontId="4" fillId="2" borderId="30" xfId="1" applyNumberFormat="1" applyFont="1" applyFill="1" applyBorder="1" applyAlignment="1">
      <alignment horizontal="center"/>
    </xf>
    <xf numFmtId="3" fontId="4" fillId="2" borderId="33" xfId="0" applyNumberFormat="1" applyFont="1" applyFill="1" applyBorder="1"/>
    <xf numFmtId="0" fontId="4" fillId="2" borderId="47" xfId="0" applyFont="1" applyFill="1" applyBorder="1"/>
    <xf numFmtId="49" fontId="4" fillId="2" borderId="61" xfId="0" applyNumberFormat="1" applyFont="1" applyFill="1" applyBorder="1" applyAlignment="1">
      <alignment horizontal="center"/>
    </xf>
    <xf numFmtId="165" fontId="4" fillId="2" borderId="38" xfId="1" applyNumberFormat="1" applyFont="1" applyFill="1" applyBorder="1" applyAlignment="1">
      <alignment horizontal="center"/>
    </xf>
    <xf numFmtId="0" fontId="16" fillId="2" borderId="0" xfId="0" applyFont="1" applyFill="1"/>
    <xf numFmtId="3" fontId="16" fillId="2" borderId="25" xfId="0" applyNumberFormat="1" applyFont="1" applyFill="1" applyBorder="1"/>
    <xf numFmtId="0" fontId="16" fillId="2" borderId="60" xfId="0" applyFont="1" applyFill="1" applyBorder="1"/>
    <xf numFmtId="0" fontId="16" fillId="0" borderId="0" xfId="0" applyFont="1"/>
    <xf numFmtId="49" fontId="4" fillId="2" borderId="62" xfId="0" applyNumberFormat="1" applyFont="1" applyFill="1" applyBorder="1" applyAlignment="1">
      <alignment horizontal="center"/>
    </xf>
    <xf numFmtId="165" fontId="4" fillId="2" borderId="46" xfId="1" applyNumberFormat="1" applyFont="1" applyFill="1" applyBorder="1" applyAlignment="1">
      <alignment horizontal="center"/>
    </xf>
    <xf numFmtId="3" fontId="16" fillId="2" borderId="42" xfId="0" applyNumberFormat="1" applyFont="1" applyFill="1" applyBorder="1"/>
    <xf numFmtId="0" fontId="16" fillId="2" borderId="43" xfId="0" applyFont="1" applyFill="1" applyBorder="1"/>
    <xf numFmtId="0" fontId="4" fillId="2" borderId="18" xfId="0" applyFont="1" applyFill="1" applyBorder="1"/>
    <xf numFmtId="3" fontId="2" fillId="2" borderId="19" xfId="0" applyNumberFormat="1" applyFont="1" applyFill="1" applyBorder="1"/>
    <xf numFmtId="0" fontId="2" fillId="2" borderId="20" xfId="0" applyFont="1" applyFill="1" applyBorder="1"/>
    <xf numFmtId="49" fontId="4" fillId="4" borderId="63" xfId="0" applyNumberFormat="1" applyFont="1" applyFill="1" applyBorder="1" applyAlignment="1">
      <alignment horizontal="center"/>
    </xf>
    <xf numFmtId="3" fontId="16" fillId="2" borderId="51" xfId="0" applyNumberFormat="1" applyFont="1" applyFill="1" applyBorder="1"/>
    <xf numFmtId="0" fontId="16" fillId="2" borderId="52" xfId="0" applyFont="1" applyFill="1" applyBorder="1"/>
    <xf numFmtId="49" fontId="4" fillId="4" borderId="74" xfId="0" applyNumberFormat="1" applyFont="1" applyFill="1" applyBorder="1" applyAlignment="1">
      <alignment horizontal="center"/>
    </xf>
    <xf numFmtId="49" fontId="4" fillId="4" borderId="65" xfId="0" applyNumberFormat="1" applyFont="1" applyFill="1" applyBorder="1" applyAlignment="1">
      <alignment horizontal="center"/>
    </xf>
    <xf numFmtId="49" fontId="4" fillId="4" borderId="30" xfId="0" applyNumberFormat="1" applyFont="1" applyFill="1" applyBorder="1" applyAlignment="1">
      <alignment horizontal="center"/>
    </xf>
    <xf numFmtId="3" fontId="16" fillId="2" borderId="33" xfId="0" applyNumberFormat="1" applyFont="1" applyFill="1" applyBorder="1"/>
    <xf numFmtId="0" fontId="16" fillId="2" borderId="47" xfId="0" applyFont="1" applyFill="1" applyBorder="1"/>
    <xf numFmtId="49" fontId="4" fillId="2" borderId="3" xfId="0" applyNumberFormat="1" applyFont="1" applyFill="1" applyBorder="1" applyAlignment="1">
      <alignment horizontal="center"/>
    </xf>
    <xf numFmtId="0" fontId="1" fillId="2" borderId="82" xfId="0" applyFont="1" applyFill="1" applyBorder="1"/>
    <xf numFmtId="165" fontId="4" fillId="2" borderId="82" xfId="1" applyNumberFormat="1" applyFont="1" applyFill="1" applyBorder="1" applyAlignment="1">
      <alignment horizontal="center"/>
    </xf>
    <xf numFmtId="165" fontId="4" fillId="2" borderId="57" xfId="1" applyNumberFormat="1" applyFont="1" applyFill="1" applyBorder="1" applyAlignment="1">
      <alignment horizontal="center"/>
    </xf>
    <xf numFmtId="3" fontId="11" fillId="2" borderId="19" xfId="0" applyNumberFormat="1" applyFont="1" applyFill="1" applyBorder="1"/>
    <xf numFmtId="49" fontId="1" fillId="4" borderId="18" xfId="0" applyNumberFormat="1" applyFont="1" applyFill="1" applyBorder="1" applyAlignment="1">
      <alignment horizontal="center"/>
    </xf>
    <xf numFmtId="0" fontId="17" fillId="3" borderId="1" xfId="0" applyFont="1" applyFill="1" applyBorder="1"/>
    <xf numFmtId="49" fontId="18" fillId="3" borderId="71" xfId="0" applyNumberFormat="1" applyFont="1" applyFill="1" applyBorder="1" applyAlignment="1">
      <alignment horizontal="center"/>
    </xf>
    <xf numFmtId="49" fontId="18" fillId="3" borderId="57" xfId="0" applyNumberFormat="1" applyFont="1" applyFill="1" applyBorder="1" applyAlignment="1">
      <alignment horizontal="center"/>
    </xf>
    <xf numFmtId="0" fontId="19" fillId="3" borderId="57" xfId="0" applyFont="1" applyFill="1" applyBorder="1" applyAlignment="1">
      <alignment horizontal="center"/>
    </xf>
    <xf numFmtId="165" fontId="19" fillId="3" borderId="57" xfId="1" applyNumberFormat="1" applyFont="1" applyFill="1" applyBorder="1" applyAlignment="1">
      <alignment horizontal="center"/>
    </xf>
    <xf numFmtId="165" fontId="19" fillId="3" borderId="56" xfId="1" applyNumberFormat="1" applyFont="1" applyFill="1" applyBorder="1" applyAlignment="1">
      <alignment horizontal="center"/>
    </xf>
    <xf numFmtId="165" fontId="19" fillId="3" borderId="1" xfId="1" applyNumberFormat="1" applyFont="1" applyFill="1" applyBorder="1" applyAlignment="1">
      <alignment horizontal="center"/>
    </xf>
    <xf numFmtId="3" fontId="14" fillId="2" borderId="83" xfId="0" applyNumberFormat="1" applyFont="1" applyFill="1" applyBorder="1"/>
    <xf numFmtId="0" fontId="14" fillId="2" borderId="84" xfId="0" applyFont="1" applyFill="1" applyBorder="1"/>
    <xf numFmtId="49" fontId="8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0" fillId="2" borderId="0" xfId="0" applyFont="1" applyFill="1"/>
    <xf numFmtId="0" fontId="4" fillId="2" borderId="0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/>
    <xf numFmtId="49" fontId="12" fillId="2" borderId="0" xfId="0" applyNumberFormat="1" applyFont="1" applyFill="1" applyBorder="1" applyAlignment="1">
      <alignment horizontal="center" vertical="center" textRotation="90"/>
    </xf>
    <xf numFmtId="0" fontId="2" fillId="2" borderId="0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textRotation="90"/>
      <protection locked="0" hidden="1"/>
    </xf>
    <xf numFmtId="0" fontId="1" fillId="2" borderId="0" xfId="0" applyFont="1" applyFill="1" applyBorder="1" applyAlignment="1">
      <alignment horizontal="center"/>
    </xf>
    <xf numFmtId="49" fontId="12" fillId="4" borderId="1" xfId="0" applyNumberFormat="1" applyFont="1" applyFill="1" applyBorder="1" applyAlignment="1">
      <alignment horizontal="center"/>
    </xf>
    <xf numFmtId="0" fontId="2" fillId="4" borderId="85" xfId="0" applyFont="1" applyFill="1" applyBorder="1" applyAlignment="1">
      <alignment horizontal="center" vertical="center" textRotation="90" wrapText="1"/>
    </xf>
    <xf numFmtId="0" fontId="2" fillId="4" borderId="86" xfId="0" applyFont="1" applyFill="1" applyBorder="1" applyAlignment="1">
      <alignment horizontal="center" vertical="center" textRotation="90" wrapText="1"/>
    </xf>
    <xf numFmtId="0" fontId="12" fillId="4" borderId="85" xfId="0" applyFont="1" applyFill="1" applyBorder="1"/>
    <xf numFmtId="49" fontId="1" fillId="4" borderId="1" xfId="0" applyNumberFormat="1" applyFont="1" applyFill="1" applyBorder="1" applyAlignment="1">
      <alignment horizontal="center"/>
    </xf>
    <xf numFmtId="49" fontId="4" fillId="4" borderId="87" xfId="0" applyNumberFormat="1" applyFont="1" applyFill="1" applyBorder="1" applyAlignment="1">
      <alignment horizontal="center"/>
    </xf>
    <xf numFmtId="49" fontId="1" fillId="4" borderId="86" xfId="0" applyNumberFormat="1" applyFont="1" applyFill="1" applyBorder="1" applyAlignment="1">
      <alignment horizontal="center"/>
    </xf>
    <xf numFmtId="49" fontId="1" fillId="4" borderId="85" xfId="0" applyNumberFormat="1" applyFont="1" applyFill="1" applyBorder="1" applyAlignment="1">
      <alignment horizontal="center"/>
    </xf>
    <xf numFmtId="0" fontId="4" fillId="4" borderId="85" xfId="0" applyFont="1" applyFill="1" applyBorder="1"/>
    <xf numFmtId="49" fontId="1" fillId="2" borderId="88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49" fontId="4" fillId="2" borderId="89" xfId="0" applyNumberFormat="1" applyFont="1" applyFill="1" applyBorder="1" applyAlignment="1">
      <alignment horizontal="center"/>
    </xf>
    <xf numFmtId="49" fontId="1" fillId="2" borderId="90" xfId="0" applyNumberFormat="1" applyFont="1" applyFill="1" applyBorder="1" applyAlignment="1">
      <alignment horizontal="center"/>
    </xf>
    <xf numFmtId="0" fontId="4" fillId="2" borderId="14" xfId="0" applyFont="1" applyFill="1" applyBorder="1"/>
    <xf numFmtId="49" fontId="1" fillId="2" borderId="91" xfId="0" applyNumberFormat="1" applyFont="1" applyFill="1" applyBorder="1" applyAlignment="1">
      <alignment horizontal="center"/>
    </xf>
    <xf numFmtId="0" fontId="1" fillId="2" borderId="91" xfId="0" applyFont="1" applyFill="1" applyBorder="1"/>
    <xf numFmtId="0" fontId="1" fillId="2" borderId="92" xfId="0" applyFont="1" applyFill="1" applyBorder="1"/>
    <xf numFmtId="49" fontId="1" fillId="2" borderId="93" xfId="0" applyNumberFormat="1" applyFont="1" applyFill="1" applyBorder="1" applyAlignment="1">
      <alignment horizontal="center"/>
    </xf>
    <xf numFmtId="49" fontId="1" fillId="2" borderId="94" xfId="0" applyNumberFormat="1" applyFont="1" applyFill="1" applyBorder="1" applyAlignment="1">
      <alignment horizontal="center"/>
    </xf>
    <xf numFmtId="49" fontId="4" fillId="2" borderId="93" xfId="0" applyNumberFormat="1" applyFont="1" applyFill="1" applyBorder="1" applyAlignment="1">
      <alignment horizontal="center"/>
    </xf>
    <xf numFmtId="49" fontId="4" fillId="2" borderId="95" xfId="0" applyNumberFormat="1" applyFont="1" applyFill="1" applyBorder="1" applyAlignment="1">
      <alignment horizontal="center"/>
    </xf>
    <xf numFmtId="0" fontId="4" fillId="2" borderId="91" xfId="0" applyFont="1" applyFill="1" applyBorder="1"/>
    <xf numFmtId="49" fontId="1" fillId="2" borderId="96" xfId="0" applyNumberFormat="1" applyFont="1" applyFill="1" applyBorder="1" applyAlignment="1">
      <alignment horizontal="center"/>
    </xf>
    <xf numFmtId="49" fontId="1" fillId="2" borderId="92" xfId="0" applyNumberFormat="1" applyFont="1" applyFill="1" applyBorder="1" applyAlignment="1">
      <alignment horizontal="center"/>
    </xf>
    <xf numFmtId="49" fontId="1" fillId="2" borderId="97" xfId="0" applyNumberFormat="1" applyFont="1" applyFill="1" applyBorder="1" applyAlignment="1">
      <alignment horizontal="center"/>
    </xf>
    <xf numFmtId="0" fontId="4" fillId="2" borderId="94" xfId="0" applyFont="1" applyFill="1" applyBorder="1"/>
    <xf numFmtId="0" fontId="1" fillId="0" borderId="0" xfId="0" applyFont="1" applyFill="1"/>
    <xf numFmtId="49" fontId="1" fillId="2" borderId="98" xfId="0" applyNumberFormat="1" applyFont="1" applyFill="1" applyBorder="1" applyAlignment="1">
      <alignment horizontal="center"/>
    </xf>
    <xf numFmtId="0" fontId="20" fillId="2" borderId="0" xfId="0" applyFont="1" applyFill="1"/>
    <xf numFmtId="49" fontId="4" fillId="4" borderId="1" xfId="0" applyNumberFormat="1" applyFon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center"/>
    </xf>
    <xf numFmtId="0" fontId="4" fillId="4" borderId="7" xfId="0" applyFont="1" applyFill="1" applyBorder="1"/>
    <xf numFmtId="49" fontId="1" fillId="2" borderId="89" xfId="0" applyNumberFormat="1" applyFont="1" applyFill="1" applyBorder="1" applyAlignment="1">
      <alignment horizontal="center"/>
    </xf>
    <xf numFmtId="49" fontId="4" fillId="2" borderId="90" xfId="0" applyNumberFormat="1" applyFont="1" applyFill="1" applyBorder="1" applyAlignment="1">
      <alignment horizontal="center"/>
    </xf>
    <xf numFmtId="49" fontId="4" fillId="2" borderId="96" xfId="0" applyNumberFormat="1" applyFont="1" applyFill="1" applyBorder="1" applyAlignment="1">
      <alignment horizontal="center"/>
    </xf>
    <xf numFmtId="49" fontId="4" fillId="2" borderId="97" xfId="0" applyNumberFormat="1" applyFont="1" applyFill="1" applyBorder="1" applyAlignment="1">
      <alignment horizontal="center"/>
    </xf>
    <xf numFmtId="0" fontId="4" fillId="2" borderId="92" xfId="0" applyFont="1" applyFill="1" applyBorder="1"/>
    <xf numFmtId="49" fontId="4" fillId="2" borderId="88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0" fontId="4" fillId="2" borderId="87" xfId="0" applyFont="1" applyFill="1" applyBorder="1"/>
    <xf numFmtId="0" fontId="1" fillId="2" borderId="100" xfId="0" applyFont="1" applyFill="1" applyBorder="1"/>
    <xf numFmtId="49" fontId="12" fillId="4" borderId="2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0" fontId="12" fillId="4" borderId="7" xfId="0" applyFont="1" applyFill="1" applyBorder="1"/>
    <xf numFmtId="49" fontId="21" fillId="4" borderId="21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9" fontId="4" fillId="4" borderId="7" xfId="0" applyNumberFormat="1" applyFont="1" applyFill="1" applyBorder="1"/>
    <xf numFmtId="49" fontId="1" fillId="4" borderId="27" xfId="0" applyNumberFormat="1" applyFont="1" applyFill="1" applyBorder="1" applyAlignment="1">
      <alignment horizontal="center"/>
    </xf>
    <xf numFmtId="49" fontId="1" fillId="4" borderId="88" xfId="0" applyNumberFormat="1" applyFont="1" applyFill="1" applyBorder="1" applyAlignment="1">
      <alignment horizontal="center"/>
    </xf>
    <xf numFmtId="49" fontId="4" fillId="4" borderId="88" xfId="0" applyNumberFormat="1" applyFont="1" applyFill="1" applyBorder="1" applyAlignment="1">
      <alignment horizontal="center"/>
    </xf>
    <xf numFmtId="49" fontId="4" fillId="4" borderId="0" xfId="0" applyNumberFormat="1" applyFont="1" applyFill="1" applyBorder="1" applyAlignment="1">
      <alignment horizontal="center"/>
    </xf>
    <xf numFmtId="0" fontId="4" fillId="4" borderId="91" xfId="0" applyFont="1" applyFill="1" applyBorder="1"/>
    <xf numFmtId="49" fontId="1" fillId="4" borderId="44" xfId="0" applyNumberFormat="1" applyFont="1" applyFill="1" applyBorder="1" applyAlignment="1">
      <alignment horizontal="center"/>
    </xf>
    <xf numFmtId="49" fontId="1" fillId="4" borderId="96" xfId="0" applyNumberFormat="1" applyFont="1" applyFill="1" applyBorder="1" applyAlignment="1">
      <alignment horizontal="center"/>
    </xf>
    <xf numFmtId="49" fontId="1" fillId="4" borderId="97" xfId="0" applyNumberFormat="1" applyFont="1" applyFill="1" applyBorder="1" applyAlignment="1">
      <alignment horizontal="center"/>
    </xf>
    <xf numFmtId="0" fontId="1" fillId="4" borderId="92" xfId="0" applyFont="1" applyFill="1" applyBorder="1"/>
    <xf numFmtId="49" fontId="1" fillId="4" borderId="0" xfId="0" applyNumberFormat="1" applyFont="1" applyFill="1" applyBorder="1" applyAlignment="1">
      <alignment horizontal="center"/>
    </xf>
    <xf numFmtId="0" fontId="1" fillId="4" borderId="91" xfId="0" applyFont="1" applyFill="1" applyBorder="1"/>
    <xf numFmtId="14" fontId="1" fillId="2" borderId="0" xfId="0" applyNumberFormat="1" applyFont="1" applyFill="1"/>
    <xf numFmtId="49" fontId="1" fillId="4" borderId="101" xfId="0" applyNumberFormat="1" applyFont="1" applyFill="1" applyBorder="1" applyAlignment="1">
      <alignment horizontal="center"/>
    </xf>
    <xf numFmtId="49" fontId="1" fillId="4" borderId="102" xfId="0" applyNumberFormat="1" applyFont="1" applyFill="1" applyBorder="1" applyAlignment="1">
      <alignment horizontal="center"/>
    </xf>
    <xf numFmtId="49" fontId="4" fillId="4" borderId="102" xfId="0" applyNumberFormat="1" applyFont="1" applyFill="1" applyBorder="1" applyAlignment="1">
      <alignment horizontal="center"/>
    </xf>
    <xf numFmtId="49" fontId="4" fillId="4" borderId="103" xfId="0" applyNumberFormat="1" applyFont="1" applyFill="1" applyBorder="1" applyAlignment="1">
      <alignment horizontal="center"/>
    </xf>
    <xf numFmtId="0" fontId="4" fillId="4" borderId="104" xfId="0" applyFont="1" applyFill="1" applyBorder="1"/>
    <xf numFmtId="49" fontId="12" fillId="4" borderId="6" xfId="0" applyNumberFormat="1" applyFont="1" applyFill="1" applyBorder="1" applyAlignment="1">
      <alignment horizontal="center"/>
    </xf>
    <xf numFmtId="49" fontId="4" fillId="4" borderId="55" xfId="0" applyNumberFormat="1" applyFont="1" applyFill="1" applyBorder="1" applyAlignment="1">
      <alignment horizontal="center"/>
    </xf>
    <xf numFmtId="49" fontId="4" fillId="4" borderId="85" xfId="0" applyNumberFormat="1" applyFont="1" applyFill="1" applyBorder="1" applyAlignment="1">
      <alignment horizontal="center"/>
    </xf>
    <xf numFmtId="49" fontId="4" fillId="4" borderId="86" xfId="0" applyNumberFormat="1" applyFont="1" applyFill="1" applyBorder="1" applyAlignment="1">
      <alignment horizontal="center"/>
    </xf>
    <xf numFmtId="0" fontId="4" fillId="4" borderId="87" xfId="0" applyFont="1" applyFill="1" applyBorder="1"/>
    <xf numFmtId="49" fontId="21" fillId="4" borderId="27" xfId="0" applyNumberFormat="1" applyFont="1" applyFill="1" applyBorder="1" applyAlignment="1">
      <alignment horizontal="center"/>
    </xf>
    <xf numFmtId="0" fontId="22" fillId="2" borderId="0" xfId="0" applyFont="1" applyFill="1"/>
    <xf numFmtId="49" fontId="12" fillId="4" borderId="55" xfId="0" applyNumberFormat="1" applyFont="1" applyFill="1" applyBorder="1" applyAlignment="1">
      <alignment horizontal="center"/>
    </xf>
    <xf numFmtId="49" fontId="12" fillId="4" borderId="85" xfId="0" applyNumberFormat="1" applyFont="1" applyFill="1" applyBorder="1" applyAlignment="1">
      <alignment horizontal="center"/>
    </xf>
    <xf numFmtId="49" fontId="12" fillId="4" borderId="86" xfId="0" applyNumberFormat="1" applyFont="1" applyFill="1" applyBorder="1" applyAlignment="1">
      <alignment horizontal="center"/>
    </xf>
    <xf numFmtId="0" fontId="12" fillId="4" borderId="87" xfId="0" applyFont="1" applyFill="1" applyBorder="1"/>
    <xf numFmtId="49" fontId="1" fillId="2" borderId="105" xfId="0" applyNumberFormat="1" applyFont="1" applyFill="1" applyBorder="1" applyAlignment="1">
      <alignment horizontal="center"/>
    </xf>
    <xf numFmtId="49" fontId="1" fillId="2" borderId="106" xfId="0" applyNumberFormat="1" applyFont="1" applyFill="1" applyBorder="1" applyAlignment="1">
      <alignment horizontal="center"/>
    </xf>
    <xf numFmtId="49" fontId="4" fillId="2" borderId="106" xfId="0" applyNumberFormat="1" applyFont="1" applyFill="1" applyBorder="1" applyAlignment="1">
      <alignment horizontal="center"/>
    </xf>
    <xf numFmtId="49" fontId="4" fillId="2" borderId="107" xfId="0" applyNumberFormat="1" applyFont="1" applyFill="1" applyBorder="1" applyAlignment="1">
      <alignment horizontal="center"/>
    </xf>
    <xf numFmtId="0" fontId="4" fillId="2" borderId="108" xfId="0" applyFont="1" applyFill="1" applyBorder="1"/>
    <xf numFmtId="49" fontId="1" fillId="2" borderId="101" xfId="0" applyNumberFormat="1" applyFont="1" applyFill="1" applyBorder="1" applyAlignment="1">
      <alignment horizontal="center"/>
    </xf>
    <xf numFmtId="49" fontId="1" fillId="2" borderId="102" xfId="0" applyNumberFormat="1" applyFont="1" applyFill="1" applyBorder="1" applyAlignment="1">
      <alignment horizontal="center"/>
    </xf>
    <xf numFmtId="49" fontId="4" fillId="2" borderId="102" xfId="0" applyNumberFormat="1" applyFont="1" applyFill="1" applyBorder="1" applyAlignment="1">
      <alignment horizontal="center"/>
    </xf>
    <xf numFmtId="49" fontId="4" fillId="2" borderId="103" xfId="0" applyNumberFormat="1" applyFont="1" applyFill="1" applyBorder="1" applyAlignment="1">
      <alignment horizontal="center"/>
    </xf>
    <xf numFmtId="0" fontId="4" fillId="2" borderId="104" xfId="0" applyFont="1" applyFill="1" applyBorder="1"/>
    <xf numFmtId="49" fontId="1" fillId="4" borderId="55" xfId="0" applyNumberFormat="1" applyFont="1" applyFill="1" applyBorder="1" applyAlignment="1">
      <alignment horizontal="center"/>
    </xf>
    <xf numFmtId="49" fontId="21" fillId="4" borderId="55" xfId="0" applyNumberFormat="1" applyFont="1" applyFill="1" applyBorder="1" applyAlignment="1">
      <alignment horizontal="center"/>
    </xf>
    <xf numFmtId="49" fontId="12" fillId="4" borderId="88" xfId="0" applyNumberFormat="1" applyFont="1" applyFill="1" applyBorder="1" applyAlignment="1">
      <alignment horizontal="center"/>
    </xf>
    <xf numFmtId="49" fontId="12" fillId="4" borderId="27" xfId="0" applyNumberFormat="1" applyFont="1" applyFill="1" applyBorder="1" applyAlignment="1">
      <alignment horizontal="center"/>
    </xf>
    <xf numFmtId="0" fontId="12" fillId="4" borderId="88" xfId="0" applyFont="1" applyFill="1" applyBorder="1"/>
    <xf numFmtId="0" fontId="21" fillId="2" borderId="0" xfId="0" applyFont="1" applyFill="1"/>
    <xf numFmtId="49" fontId="4" fillId="4" borderId="21" xfId="0" applyNumberFormat="1" applyFont="1" applyFill="1" applyBorder="1" applyAlignment="1">
      <alignment horizontal="center"/>
    </xf>
    <xf numFmtId="49" fontId="1" fillId="4" borderId="109" xfId="0" applyNumberFormat="1" applyFont="1" applyFill="1" applyBorder="1" applyAlignment="1">
      <alignment horizontal="center"/>
    </xf>
    <xf numFmtId="49" fontId="1" fillId="4" borderId="110" xfId="0" applyNumberFormat="1" applyFont="1" applyFill="1" applyBorder="1" applyAlignment="1">
      <alignment horizontal="center"/>
    </xf>
    <xf numFmtId="49" fontId="4" fillId="4" borderId="110" xfId="0" applyNumberFormat="1" applyFont="1" applyFill="1" applyBorder="1" applyAlignment="1">
      <alignment horizontal="center"/>
    </xf>
    <xf numFmtId="49" fontId="4" fillId="4" borderId="24" xfId="0" applyNumberFormat="1" applyFont="1" applyFill="1" applyBorder="1" applyAlignment="1">
      <alignment horizontal="center"/>
    </xf>
    <xf numFmtId="0" fontId="4" fillId="4" borderId="111" xfId="0" applyFont="1" applyFill="1" applyBorder="1"/>
    <xf numFmtId="49" fontId="1" fillId="4" borderId="112" xfId="0" applyNumberFormat="1" applyFont="1" applyFill="1" applyBorder="1" applyAlignment="1">
      <alignment horizontal="center"/>
    </xf>
    <xf numFmtId="49" fontId="1" fillId="4" borderId="29" xfId="0" applyNumberFormat="1" applyFont="1" applyFill="1" applyBorder="1" applyAlignment="1">
      <alignment horizontal="center"/>
    </xf>
    <xf numFmtId="0" fontId="1" fillId="4" borderId="113" xfId="0" applyFont="1" applyFill="1" applyBorder="1"/>
    <xf numFmtId="49" fontId="4" fillId="4" borderId="27" xfId="0" applyNumberFormat="1" applyFont="1" applyFill="1" applyBorder="1" applyAlignment="1">
      <alignment horizontal="center"/>
    </xf>
    <xf numFmtId="49" fontId="12" fillId="4" borderId="0" xfId="0" applyNumberFormat="1" applyFont="1" applyFill="1" applyBorder="1" applyAlignment="1">
      <alignment horizontal="center"/>
    </xf>
    <xf numFmtId="0" fontId="12" fillId="4" borderId="91" xfId="0" applyFont="1" applyFill="1" applyBorder="1"/>
    <xf numFmtId="165" fontId="4" fillId="4" borderId="87" xfId="1" applyNumberFormat="1" applyFont="1" applyFill="1" applyBorder="1" applyAlignment="1" applyProtection="1">
      <alignment horizontal="center"/>
      <protection locked="0" hidden="1"/>
    </xf>
    <xf numFmtId="165" fontId="1" fillId="4" borderId="87" xfId="1" applyNumberFormat="1" applyFont="1" applyFill="1" applyBorder="1" applyAlignment="1" applyProtection="1">
      <alignment horizontal="center"/>
      <protection locked="0" hidden="1"/>
    </xf>
    <xf numFmtId="165" fontId="1" fillId="2" borderId="14" xfId="1" applyNumberFormat="1" applyFont="1" applyFill="1" applyBorder="1" applyAlignment="1" applyProtection="1">
      <alignment horizontal="center"/>
      <protection locked="0" hidden="1"/>
    </xf>
    <xf numFmtId="165" fontId="1" fillId="2" borderId="91" xfId="1" applyNumberFormat="1" applyFont="1" applyFill="1" applyBorder="1" applyAlignment="1" applyProtection="1">
      <alignment horizontal="center"/>
      <protection locked="0" hidden="1"/>
    </xf>
    <xf numFmtId="165" fontId="1" fillId="2" borderId="92" xfId="1" applyNumberFormat="1" applyFont="1" applyFill="1" applyBorder="1" applyAlignment="1" applyProtection="1">
      <alignment horizontal="center"/>
      <protection locked="0" hidden="1"/>
    </xf>
    <xf numFmtId="165" fontId="1" fillId="2" borderId="94" xfId="1" applyNumberFormat="1" applyFont="1" applyFill="1" applyBorder="1" applyAlignment="1" applyProtection="1">
      <alignment horizontal="center"/>
      <protection locked="0" hidden="1"/>
    </xf>
    <xf numFmtId="165" fontId="1" fillId="2" borderId="99" xfId="1" applyNumberFormat="1" applyFont="1" applyFill="1" applyBorder="1" applyAlignment="1" applyProtection="1">
      <alignment horizontal="center"/>
      <protection locked="0" hidden="1"/>
    </xf>
    <xf numFmtId="165" fontId="1" fillId="4" borderId="7" xfId="1" applyNumberFormat="1" applyFont="1" applyFill="1" applyBorder="1" applyAlignment="1" applyProtection="1">
      <alignment horizontal="center"/>
      <protection locked="0" hidden="1"/>
    </xf>
    <xf numFmtId="165" fontId="1" fillId="2" borderId="87" xfId="1" applyNumberFormat="1" applyFont="1" applyFill="1" applyBorder="1" applyAlignment="1" applyProtection="1">
      <alignment horizontal="center"/>
      <protection locked="0" hidden="1"/>
    </xf>
    <xf numFmtId="165" fontId="4" fillId="4" borderId="7" xfId="1" applyNumberFormat="1" applyFont="1" applyFill="1" applyBorder="1" applyAlignment="1" applyProtection="1">
      <alignment horizontal="center"/>
      <protection locked="0" hidden="1"/>
    </xf>
    <xf numFmtId="165" fontId="1" fillId="4" borderId="91" xfId="1" applyNumberFormat="1" applyFont="1" applyFill="1" applyBorder="1" applyAlignment="1" applyProtection="1">
      <alignment horizontal="center"/>
      <protection locked="0" hidden="1"/>
    </xf>
    <xf numFmtId="165" fontId="1" fillId="4" borderId="92" xfId="1" applyNumberFormat="1" applyFont="1" applyFill="1" applyBorder="1" applyAlignment="1" applyProtection="1">
      <alignment horizontal="center"/>
      <protection locked="0" hidden="1"/>
    </xf>
    <xf numFmtId="165" fontId="1" fillId="4" borderId="104" xfId="1" applyNumberFormat="1" applyFont="1" applyFill="1" applyBorder="1" applyAlignment="1" applyProtection="1">
      <alignment horizontal="center"/>
      <protection locked="0" hidden="1"/>
    </xf>
    <xf numFmtId="165" fontId="1" fillId="2" borderId="108" xfId="1" applyNumberFormat="1" applyFont="1" applyFill="1" applyBorder="1" applyAlignment="1" applyProtection="1">
      <alignment horizontal="center"/>
      <protection locked="0" hidden="1"/>
    </xf>
    <xf numFmtId="165" fontId="1" fillId="2" borderId="104" xfId="1" applyNumberFormat="1" applyFont="1" applyFill="1" applyBorder="1" applyAlignment="1" applyProtection="1">
      <alignment horizontal="center"/>
      <protection locked="0" hidden="1"/>
    </xf>
    <xf numFmtId="165" fontId="12" fillId="4" borderId="91" xfId="1" applyNumberFormat="1" applyFont="1" applyFill="1" applyBorder="1" applyAlignment="1" applyProtection="1">
      <alignment horizontal="center"/>
      <protection locked="0" hidden="1"/>
    </xf>
    <xf numFmtId="165" fontId="1" fillId="4" borderId="111" xfId="1" applyNumberFormat="1" applyFont="1" applyFill="1" applyBorder="1" applyAlignment="1" applyProtection="1">
      <alignment horizontal="center"/>
      <protection locked="0" hidden="1"/>
    </xf>
    <xf numFmtId="165" fontId="1" fillId="4" borderId="113" xfId="1" applyNumberFormat="1" applyFont="1" applyFill="1" applyBorder="1" applyAlignment="1" applyProtection="1">
      <alignment horizontal="center"/>
      <protection locked="0" hidden="1"/>
    </xf>
    <xf numFmtId="165" fontId="4" fillId="4" borderId="91" xfId="1" applyNumberFormat="1" applyFont="1" applyFill="1" applyBorder="1" applyAlignment="1" applyProtection="1">
      <alignment horizontal="center"/>
      <protection locked="0" hidden="1"/>
    </xf>
    <xf numFmtId="165" fontId="2" fillId="4" borderId="91" xfId="1" applyNumberFormat="1" applyFont="1" applyFill="1" applyBorder="1" applyAlignment="1" applyProtection="1">
      <alignment horizontal="center"/>
      <protection locked="0" hidden="1"/>
    </xf>
    <xf numFmtId="49" fontId="19" fillId="5" borderId="21" xfId="0" applyNumberFormat="1" applyFont="1" applyFill="1" applyBorder="1" applyAlignment="1">
      <alignment horizontal="center"/>
    </xf>
    <xf numFmtId="49" fontId="19" fillId="5" borderId="1" xfId="0" applyNumberFormat="1" applyFont="1" applyFill="1" applyBorder="1" applyAlignment="1">
      <alignment horizontal="center"/>
    </xf>
    <xf numFmtId="49" fontId="19" fillId="5" borderId="6" xfId="0" applyNumberFormat="1" applyFont="1" applyFill="1" applyBorder="1" applyAlignment="1">
      <alignment horizontal="center"/>
    </xf>
    <xf numFmtId="0" fontId="19" fillId="5" borderId="7" xfId="0" applyFont="1" applyFill="1" applyBorder="1" applyAlignment="1">
      <alignment horizontal="center"/>
    </xf>
    <xf numFmtId="165" fontId="19" fillId="5" borderId="7" xfId="1" applyNumberFormat="1" applyFont="1" applyFill="1" applyBorder="1" applyAlignment="1" applyProtection="1">
      <alignment horizontal="center"/>
      <protection locked="0" hidden="1"/>
    </xf>
    <xf numFmtId="49" fontId="2" fillId="5" borderId="21" xfId="0" applyNumberFormat="1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5" borderId="6" xfId="0" applyFont="1" applyFill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 applyProtection="1">
      <alignment horizontal="center" vertical="center" textRotation="90"/>
      <protection locked="0" hidden="1"/>
    </xf>
    <xf numFmtId="49" fontId="24" fillId="2" borderId="11" xfId="0" applyNumberFormat="1" applyFont="1" applyFill="1" applyBorder="1" applyAlignment="1">
      <alignment horizontal="center"/>
    </xf>
    <xf numFmtId="0" fontId="24" fillId="2" borderId="30" xfId="0" applyFont="1" applyFill="1" applyBorder="1"/>
    <xf numFmtId="49" fontId="24" fillId="2" borderId="46" xfId="0" applyNumberFormat="1" applyFont="1" applyFill="1" applyBorder="1" applyAlignment="1">
      <alignment horizontal="center"/>
    </xf>
    <xf numFmtId="165" fontId="1" fillId="2" borderId="82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textRotation="90" wrapText="1"/>
    </xf>
    <xf numFmtId="49" fontId="1" fillId="6" borderId="17" xfId="0" applyNumberFormat="1" applyFont="1" applyFill="1" applyBorder="1" applyAlignment="1">
      <alignment horizontal="center"/>
    </xf>
    <xf numFmtId="49" fontId="4" fillId="6" borderId="18" xfId="0" applyNumberFormat="1" applyFont="1" applyFill="1" applyBorder="1" applyAlignment="1">
      <alignment horizontal="center"/>
    </xf>
    <xf numFmtId="0" fontId="4" fillId="6" borderId="18" xfId="0" applyFont="1" applyFill="1" applyBorder="1"/>
    <xf numFmtId="165" fontId="4" fillId="6" borderId="18" xfId="1" applyNumberFormat="1" applyFont="1" applyFill="1" applyBorder="1" applyAlignment="1">
      <alignment horizontal="center"/>
    </xf>
    <xf numFmtId="165" fontId="4" fillId="6" borderId="5" xfId="1" applyNumberFormat="1" applyFont="1" applyFill="1" applyBorder="1" applyAlignment="1">
      <alignment horizontal="center"/>
    </xf>
    <xf numFmtId="165" fontId="2" fillId="6" borderId="13" xfId="1" applyNumberFormat="1" applyFont="1" applyFill="1" applyBorder="1" applyAlignment="1">
      <alignment horizontal="center"/>
    </xf>
    <xf numFmtId="49" fontId="1" fillId="6" borderId="63" xfId="0" applyNumberFormat="1" applyFont="1" applyFill="1" applyBorder="1" applyAlignment="1">
      <alignment horizontal="center"/>
    </xf>
    <xf numFmtId="49" fontId="1" fillId="6" borderId="64" xfId="0" applyNumberFormat="1" applyFont="1" applyFill="1" applyBorder="1" applyAlignment="1">
      <alignment horizontal="center"/>
    </xf>
    <xf numFmtId="49" fontId="4" fillId="6" borderId="64" xfId="0" applyNumberFormat="1" applyFont="1" applyFill="1" applyBorder="1" applyAlignment="1">
      <alignment horizontal="center"/>
    </xf>
    <xf numFmtId="0" fontId="4" fillId="6" borderId="64" xfId="0" applyFont="1" applyFill="1" applyBorder="1"/>
    <xf numFmtId="165" fontId="1" fillId="6" borderId="64" xfId="1" applyNumberFormat="1" applyFont="1" applyFill="1" applyBorder="1" applyAlignment="1">
      <alignment horizontal="center"/>
    </xf>
    <xf numFmtId="165" fontId="2" fillId="7" borderId="13" xfId="1" applyNumberFormat="1" applyFont="1" applyFill="1" applyBorder="1" applyAlignment="1">
      <alignment horizontal="center"/>
    </xf>
    <xf numFmtId="49" fontId="1" fillId="6" borderId="3" xfId="0" applyNumberFormat="1" applyFont="1" applyFill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0" fontId="4" fillId="6" borderId="4" xfId="0" applyFont="1" applyFill="1" applyBorder="1"/>
    <xf numFmtId="165" fontId="1" fillId="6" borderId="4" xfId="1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49" fontId="12" fillId="6" borderId="17" xfId="0" applyNumberFormat="1" applyFont="1" applyFill="1" applyBorder="1" applyAlignment="1">
      <alignment horizontal="center"/>
    </xf>
    <xf numFmtId="49" fontId="12" fillId="6" borderId="18" xfId="0" applyNumberFormat="1" applyFont="1" applyFill="1" applyBorder="1" applyAlignment="1">
      <alignment horizontal="center"/>
    </xf>
    <xf numFmtId="0" fontId="12" fillId="6" borderId="18" xfId="0" applyFont="1" applyFill="1" applyBorder="1"/>
    <xf numFmtId="165" fontId="2" fillId="6" borderId="18" xfId="1" applyNumberFormat="1" applyFont="1" applyFill="1" applyBorder="1" applyAlignment="1">
      <alignment horizontal="center"/>
    </xf>
    <xf numFmtId="49" fontId="1" fillId="6" borderId="74" xfId="0" applyNumberFormat="1" applyFont="1" applyFill="1" applyBorder="1" applyAlignment="1">
      <alignment horizontal="center"/>
    </xf>
    <xf numFmtId="49" fontId="1" fillId="6" borderId="23" xfId="0" applyNumberFormat="1" applyFont="1" applyFill="1" applyBorder="1" applyAlignment="1">
      <alignment horizontal="center"/>
    </xf>
    <xf numFmtId="49" fontId="4" fillId="6" borderId="23" xfId="0" applyNumberFormat="1" applyFont="1" applyFill="1" applyBorder="1" applyAlignment="1">
      <alignment horizontal="center"/>
    </xf>
    <xf numFmtId="49" fontId="1" fillId="6" borderId="75" xfId="0" applyNumberFormat="1" applyFont="1" applyFill="1" applyBorder="1" applyAlignment="1">
      <alignment horizontal="center"/>
    </xf>
    <xf numFmtId="49" fontId="1" fillId="6" borderId="28" xfId="0" applyNumberFormat="1" applyFont="1" applyFill="1" applyBorder="1" applyAlignment="1">
      <alignment horizontal="center"/>
    </xf>
    <xf numFmtId="49" fontId="4" fillId="6" borderId="28" xfId="0" applyNumberFormat="1" applyFont="1" applyFill="1" applyBorder="1" applyAlignment="1">
      <alignment horizontal="center"/>
    </xf>
    <xf numFmtId="0" fontId="4" fillId="6" borderId="30" xfId="0" applyFont="1" applyFill="1" applyBorder="1"/>
    <xf numFmtId="165" fontId="1" fillId="6" borderId="30" xfId="1" applyNumberFormat="1" applyFont="1" applyFill="1" applyBorder="1" applyAlignment="1">
      <alignment horizontal="center"/>
    </xf>
    <xf numFmtId="165" fontId="2" fillId="6" borderId="32" xfId="1" applyNumberFormat="1" applyFont="1" applyFill="1" applyBorder="1" applyAlignment="1">
      <alignment horizontal="center"/>
    </xf>
    <xf numFmtId="49" fontId="12" fillId="6" borderId="5" xfId="0" applyNumberFormat="1" applyFont="1" applyFill="1" applyBorder="1" applyAlignment="1">
      <alignment horizontal="center"/>
    </xf>
    <xf numFmtId="165" fontId="2" fillId="6" borderId="5" xfId="1" applyNumberFormat="1" applyFont="1" applyFill="1" applyBorder="1" applyAlignment="1">
      <alignment horizontal="center"/>
    </xf>
    <xf numFmtId="49" fontId="1" fillId="6" borderId="21" xfId="0" applyNumberFormat="1" applyFont="1" applyFill="1" applyBorder="1" applyAlignment="1">
      <alignment horizontal="center"/>
    </xf>
    <xf numFmtId="49" fontId="4" fillId="6" borderId="19" xfId="0" applyNumberFormat="1" applyFont="1" applyFill="1" applyBorder="1" applyAlignment="1">
      <alignment horizontal="center"/>
    </xf>
    <xf numFmtId="49" fontId="4" fillId="6" borderId="5" xfId="0" applyNumberFormat="1" applyFont="1" applyFill="1" applyBorder="1" applyAlignment="1">
      <alignment horizontal="center"/>
    </xf>
    <xf numFmtId="165" fontId="1" fillId="6" borderId="5" xfId="1" applyNumberFormat="1" applyFont="1" applyFill="1" applyBorder="1" applyAlignment="1">
      <alignment horizontal="center"/>
    </xf>
    <xf numFmtId="49" fontId="1" fillId="6" borderId="22" xfId="0" applyNumberFormat="1" applyFont="1" applyFill="1" applyBorder="1" applyAlignment="1">
      <alignment horizontal="center"/>
    </xf>
    <xf numFmtId="49" fontId="4" fillId="6" borderId="24" xfId="0" applyNumberFormat="1" applyFont="1" applyFill="1" applyBorder="1" applyAlignment="1">
      <alignment horizontal="center"/>
    </xf>
    <xf numFmtId="165" fontId="1" fillId="6" borderId="12" xfId="1" applyNumberFormat="1" applyFont="1" applyFill="1" applyBorder="1" applyAlignment="1">
      <alignment horizontal="center"/>
    </xf>
    <xf numFmtId="49" fontId="1" fillId="6" borderId="27" xfId="0" applyNumberFormat="1" applyFont="1" applyFill="1" applyBorder="1" applyAlignment="1">
      <alignment horizontal="center"/>
    </xf>
    <xf numFmtId="49" fontId="1" fillId="6" borderId="11" xfId="0" applyNumberFormat="1" applyFont="1" applyFill="1" applyBorder="1" applyAlignment="1">
      <alignment horizontal="center"/>
    </xf>
    <xf numFmtId="49" fontId="1" fillId="6" borderId="0" xfId="0" applyNumberFormat="1" applyFont="1" applyFill="1" applyBorder="1" applyAlignment="1">
      <alignment horizontal="center"/>
    </xf>
    <xf numFmtId="49" fontId="1" fillId="6" borderId="29" xfId="0" applyNumberFormat="1" applyFont="1" applyFill="1" applyBorder="1" applyAlignment="1">
      <alignment horizontal="center"/>
    </xf>
    <xf numFmtId="0" fontId="1" fillId="6" borderId="30" xfId="0" applyFont="1" applyFill="1" applyBorder="1"/>
    <xf numFmtId="165" fontId="1" fillId="6" borderId="31" xfId="1" applyNumberFormat="1" applyFont="1" applyFill="1" applyBorder="1" applyAlignment="1">
      <alignment horizontal="center"/>
    </xf>
    <xf numFmtId="165" fontId="2" fillId="7" borderId="32" xfId="1" applyNumberFormat="1" applyFont="1" applyFill="1" applyBorder="1" applyAlignment="1">
      <alignment horizontal="center"/>
    </xf>
    <xf numFmtId="0" fontId="1" fillId="6" borderId="31" xfId="0" applyFont="1" applyFill="1" applyBorder="1"/>
    <xf numFmtId="49" fontId="1" fillId="6" borderId="34" xfId="0" applyNumberFormat="1" applyFont="1" applyFill="1" applyBorder="1" applyAlignment="1">
      <alignment horizontal="center"/>
    </xf>
    <xf numFmtId="49" fontId="1" fillId="6" borderId="35" xfId="0" applyNumberFormat="1" applyFont="1" applyFill="1" applyBorder="1" applyAlignment="1">
      <alignment horizontal="center"/>
    </xf>
    <xf numFmtId="49" fontId="1" fillId="6" borderId="36" xfId="0" applyNumberFormat="1" applyFont="1" applyFill="1" applyBorder="1" applyAlignment="1">
      <alignment horizontal="center"/>
    </xf>
    <xf numFmtId="49" fontId="1" fillId="6" borderId="37" xfId="0" applyNumberFormat="1" applyFont="1" applyFill="1" applyBorder="1" applyAlignment="1">
      <alignment horizontal="center"/>
    </xf>
    <xf numFmtId="49" fontId="1" fillId="6" borderId="38" xfId="0" applyNumberFormat="1" applyFont="1" applyFill="1" applyBorder="1" applyAlignment="1">
      <alignment horizontal="center"/>
    </xf>
    <xf numFmtId="49" fontId="4" fillId="6" borderId="39" xfId="0" applyNumberFormat="1" applyFont="1" applyFill="1" applyBorder="1" applyAlignment="1">
      <alignment horizontal="center"/>
    </xf>
    <xf numFmtId="49" fontId="4" fillId="6" borderId="36" xfId="0" applyNumberFormat="1" applyFont="1" applyFill="1" applyBorder="1" applyAlignment="1">
      <alignment horizontal="center"/>
    </xf>
    <xf numFmtId="0" fontId="4" fillId="6" borderId="31" xfId="0" applyFont="1" applyFill="1" applyBorder="1"/>
    <xf numFmtId="165" fontId="1" fillId="6" borderId="40" xfId="1" applyNumberFormat="1" applyFont="1" applyFill="1" applyBorder="1" applyAlignment="1">
      <alignment horizontal="center"/>
    </xf>
    <xf numFmtId="49" fontId="4" fillId="6" borderId="41" xfId="0" applyNumberFormat="1" applyFont="1" applyFill="1" applyBorder="1" applyAlignment="1">
      <alignment horizontal="center"/>
    </xf>
    <xf numFmtId="49" fontId="1" fillId="6" borderId="44" xfId="0" applyNumberFormat="1" applyFont="1" applyFill="1" applyBorder="1" applyAlignment="1">
      <alignment horizontal="center"/>
    </xf>
    <xf numFmtId="49" fontId="1" fillId="6" borderId="45" xfId="0" applyNumberFormat="1" applyFont="1" applyFill="1" applyBorder="1" applyAlignment="1">
      <alignment horizontal="center"/>
    </xf>
    <xf numFmtId="49" fontId="1" fillId="6" borderId="46" xfId="0" applyNumberFormat="1" applyFont="1" applyFill="1" applyBorder="1" applyAlignment="1">
      <alignment horizontal="center"/>
    </xf>
    <xf numFmtId="49" fontId="1" fillId="6" borderId="48" xfId="0" applyNumberFormat="1" applyFont="1" applyFill="1" applyBorder="1" applyAlignment="1">
      <alignment horizontal="center"/>
    </xf>
    <xf numFmtId="165" fontId="1" fillId="6" borderId="33" xfId="1" applyNumberFormat="1" applyFont="1" applyFill="1" applyBorder="1" applyAlignment="1">
      <alignment horizontal="center"/>
    </xf>
    <xf numFmtId="0" fontId="1" fillId="6" borderId="53" xfId="0" applyFont="1" applyFill="1" applyBorder="1"/>
    <xf numFmtId="0" fontId="1" fillId="6" borderId="11" xfId="0" applyFont="1" applyFill="1" applyBorder="1"/>
    <xf numFmtId="165" fontId="1" fillId="6" borderId="11" xfId="1" applyNumberFormat="1" applyFont="1" applyFill="1" applyBorder="1" applyAlignment="1">
      <alignment horizontal="center"/>
    </xf>
    <xf numFmtId="165" fontId="2" fillId="7" borderId="54" xfId="1" applyNumberFormat="1" applyFont="1" applyFill="1" applyBorder="1" applyAlignment="1">
      <alignment horizontal="center"/>
    </xf>
    <xf numFmtId="49" fontId="1" fillId="6" borderId="55" xfId="0" applyNumberFormat="1" applyFont="1" applyFill="1" applyBorder="1" applyAlignment="1">
      <alignment horizontal="center"/>
    </xf>
    <xf numFmtId="49" fontId="1" fillId="6" borderId="56" xfId="0" applyNumberFormat="1" applyFont="1" applyFill="1" applyBorder="1" applyAlignment="1">
      <alignment horizontal="center"/>
    </xf>
    <xf numFmtId="49" fontId="1" fillId="6" borderId="57" xfId="0" applyNumberFormat="1" applyFont="1" applyFill="1" applyBorder="1" applyAlignment="1">
      <alignment horizontal="center"/>
    </xf>
    <xf numFmtId="0" fontId="1" fillId="6" borderId="57" xfId="0" applyFont="1" applyFill="1" applyBorder="1"/>
    <xf numFmtId="165" fontId="1" fillId="6" borderId="57" xfId="1" applyNumberFormat="1" applyFont="1" applyFill="1" applyBorder="1" applyAlignment="1">
      <alignment horizontal="center"/>
    </xf>
    <xf numFmtId="165" fontId="1" fillId="6" borderId="18" xfId="1" applyNumberFormat="1" applyFont="1" applyFill="1" applyBorder="1" applyAlignment="1">
      <alignment horizontal="center"/>
    </xf>
    <xf numFmtId="49" fontId="1" fillId="6" borderId="10" xfId="0" applyNumberFormat="1" applyFont="1" applyFill="1" applyBorder="1" applyAlignment="1">
      <alignment horizontal="center"/>
    </xf>
    <xf numFmtId="49" fontId="1" fillId="6" borderId="61" xfId="0" applyNumberFormat="1" applyFont="1" applyFill="1" applyBorder="1" applyAlignment="1">
      <alignment horizontal="center"/>
    </xf>
    <xf numFmtId="49" fontId="1" fillId="6" borderId="30" xfId="0" applyNumberFormat="1" applyFont="1" applyFill="1" applyBorder="1" applyAlignment="1">
      <alignment horizontal="center"/>
    </xf>
    <xf numFmtId="49" fontId="4" fillId="6" borderId="38" xfId="0" applyNumberFormat="1" applyFont="1" applyFill="1" applyBorder="1" applyAlignment="1">
      <alignment horizontal="center"/>
    </xf>
    <xf numFmtId="49" fontId="4" fillId="6" borderId="30" xfId="0" applyNumberFormat="1" applyFont="1" applyFill="1" applyBorder="1" applyAlignment="1">
      <alignment horizontal="center"/>
    </xf>
    <xf numFmtId="49" fontId="1" fillId="6" borderId="62" xfId="0" applyNumberFormat="1" applyFont="1" applyFill="1" applyBorder="1" applyAlignment="1">
      <alignment horizontal="center"/>
    </xf>
    <xf numFmtId="49" fontId="4" fillId="6" borderId="46" xfId="0" applyNumberFormat="1" applyFont="1" applyFill="1" applyBorder="1" applyAlignment="1">
      <alignment horizontal="center"/>
    </xf>
    <xf numFmtId="49" fontId="1" fillId="6" borderId="65" xfId="0" applyNumberFormat="1" applyFont="1" applyFill="1" applyBorder="1" applyAlignment="1">
      <alignment horizontal="center"/>
    </xf>
    <xf numFmtId="49" fontId="24" fillId="6" borderId="46" xfId="0" applyNumberFormat="1" applyFont="1" applyFill="1" applyBorder="1" applyAlignment="1">
      <alignment horizontal="center"/>
    </xf>
    <xf numFmtId="0" fontId="24" fillId="6" borderId="30" xfId="0" applyFont="1" applyFill="1" applyBorder="1"/>
    <xf numFmtId="0" fontId="4" fillId="6" borderId="46" xfId="0" applyFont="1" applyFill="1" applyBorder="1"/>
    <xf numFmtId="165" fontId="1" fillId="6" borderId="46" xfId="1" applyNumberFormat="1" applyFont="1" applyFill="1" applyBorder="1" applyAlignment="1">
      <alignment horizontal="center"/>
    </xf>
    <xf numFmtId="49" fontId="1" fillId="6" borderId="66" xfId="0" applyNumberFormat="1" applyFont="1" applyFill="1" applyBorder="1" applyAlignment="1">
      <alignment horizontal="center"/>
    </xf>
    <xf numFmtId="0" fontId="4" fillId="6" borderId="67" xfId="0" applyFont="1" applyFill="1" applyBorder="1"/>
    <xf numFmtId="49" fontId="4" fillId="6" borderId="11" xfId="0" applyNumberFormat="1" applyFont="1" applyFill="1" applyBorder="1" applyAlignment="1">
      <alignment horizontal="center"/>
    </xf>
    <xf numFmtId="49" fontId="24" fillId="6" borderId="11" xfId="0" applyNumberFormat="1" applyFont="1" applyFill="1" applyBorder="1" applyAlignment="1">
      <alignment horizontal="center"/>
    </xf>
    <xf numFmtId="49" fontId="1" fillId="6" borderId="70" xfId="0" applyNumberFormat="1" applyFont="1" applyFill="1" applyBorder="1" applyAlignment="1">
      <alignment horizontal="center"/>
    </xf>
    <xf numFmtId="49" fontId="4" fillId="6" borderId="57" xfId="0" applyNumberFormat="1" applyFont="1" applyFill="1" applyBorder="1" applyAlignment="1">
      <alignment horizontal="center"/>
    </xf>
    <xf numFmtId="0" fontId="4" fillId="6" borderId="57" xfId="0" applyFont="1" applyFill="1" applyBorder="1"/>
    <xf numFmtId="49" fontId="12" fillId="6" borderId="70" xfId="0" applyNumberFormat="1" applyFont="1" applyFill="1" applyBorder="1" applyAlignment="1">
      <alignment horizontal="center"/>
    </xf>
    <xf numFmtId="49" fontId="12" fillId="6" borderId="57" xfId="0" applyNumberFormat="1" applyFont="1" applyFill="1" applyBorder="1" applyAlignment="1">
      <alignment horizontal="center"/>
    </xf>
    <xf numFmtId="0" fontId="12" fillId="6" borderId="57" xfId="0" applyFont="1" applyFill="1" applyBorder="1"/>
    <xf numFmtId="165" fontId="2" fillId="6" borderId="57" xfId="1" applyNumberFormat="1" applyFont="1" applyFill="1" applyBorder="1" applyAlignment="1">
      <alignment horizontal="center"/>
    </xf>
    <xf numFmtId="165" fontId="2" fillId="6" borderId="56" xfId="1" applyNumberFormat="1" applyFont="1" applyFill="1" applyBorder="1" applyAlignment="1">
      <alignment horizontal="center"/>
    </xf>
    <xf numFmtId="0" fontId="4" fillId="6" borderId="11" xfId="0" applyFont="1" applyFill="1" applyBorder="1"/>
    <xf numFmtId="165" fontId="2" fillId="7" borderId="73" xfId="1" applyNumberFormat="1" applyFont="1" applyFill="1" applyBorder="1" applyAlignment="1">
      <alignment horizontal="center"/>
    </xf>
    <xf numFmtId="165" fontId="1" fillId="6" borderId="56" xfId="1" applyNumberFormat="1" applyFont="1" applyFill="1" applyBorder="1" applyAlignment="1">
      <alignment horizontal="center"/>
    </xf>
    <xf numFmtId="49" fontId="4" fillId="6" borderId="17" xfId="0" applyNumberFormat="1" applyFont="1" applyFill="1" applyBorder="1" applyAlignment="1">
      <alignment horizontal="center"/>
    </xf>
    <xf numFmtId="49" fontId="4" fillId="6" borderId="74" xfId="0" applyNumberFormat="1" applyFont="1" applyFill="1" applyBorder="1" applyAlignment="1">
      <alignment horizontal="center"/>
    </xf>
    <xf numFmtId="165" fontId="4" fillId="6" borderId="4" xfId="1" applyNumberFormat="1" applyFont="1" applyFill="1" applyBorder="1" applyAlignment="1">
      <alignment horizontal="center"/>
    </xf>
    <xf numFmtId="0" fontId="4" fillId="6" borderId="38" xfId="0" applyFont="1" applyFill="1" applyBorder="1"/>
    <xf numFmtId="165" fontId="1" fillId="6" borderId="38" xfId="1" applyNumberFormat="1" applyFont="1" applyFill="1" applyBorder="1" applyAlignment="1">
      <alignment horizontal="center"/>
    </xf>
    <xf numFmtId="49" fontId="4" fillId="6" borderId="70" xfId="0" applyNumberFormat="1" applyFont="1" applyFill="1" applyBorder="1" applyAlignment="1">
      <alignment horizontal="center"/>
    </xf>
    <xf numFmtId="165" fontId="4" fillId="6" borderId="57" xfId="1" applyNumberFormat="1" applyFont="1" applyFill="1" applyBorder="1" applyAlignment="1">
      <alignment horizontal="center"/>
    </xf>
    <xf numFmtId="165" fontId="4" fillId="6" borderId="56" xfId="1" applyNumberFormat="1" applyFont="1" applyFill="1" applyBorder="1" applyAlignment="1">
      <alignment horizontal="center"/>
    </xf>
    <xf numFmtId="165" fontId="2" fillId="6" borderId="54" xfId="1" applyNumberFormat="1" applyFont="1" applyFill="1" applyBorder="1" applyAlignment="1">
      <alignment horizontal="center"/>
    </xf>
    <xf numFmtId="49" fontId="4" fillId="6" borderId="56" xfId="0" applyNumberFormat="1" applyFont="1" applyFill="1" applyBorder="1" applyAlignment="1">
      <alignment horizontal="center"/>
    </xf>
    <xf numFmtId="0" fontId="4" fillId="6" borderId="17" xfId="0" applyFont="1" applyFill="1" applyBorder="1"/>
    <xf numFmtId="165" fontId="2" fillId="6" borderId="76" xfId="1" applyNumberFormat="1" applyFont="1" applyFill="1" applyBorder="1" applyAlignment="1">
      <alignment horizontal="center"/>
    </xf>
    <xf numFmtId="49" fontId="4" fillId="6" borderId="10" xfId="0" applyNumberFormat="1" applyFont="1" applyFill="1" applyBorder="1" applyAlignment="1">
      <alignment horizontal="center"/>
    </xf>
    <xf numFmtId="165" fontId="4" fillId="6" borderId="11" xfId="1" applyNumberFormat="1" applyFont="1" applyFill="1" applyBorder="1" applyAlignment="1">
      <alignment horizontal="center"/>
    </xf>
    <xf numFmtId="49" fontId="4" fillId="6" borderId="75" xfId="0" applyNumberFormat="1" applyFont="1" applyFill="1" applyBorder="1" applyAlignment="1">
      <alignment horizontal="center"/>
    </xf>
    <xf numFmtId="165" fontId="4" fillId="6" borderId="30" xfId="1" applyNumberFormat="1" applyFont="1" applyFill="1" applyBorder="1" applyAlignment="1">
      <alignment horizontal="center"/>
    </xf>
    <xf numFmtId="49" fontId="1" fillId="6" borderId="79" xfId="0" applyNumberFormat="1" applyFont="1" applyFill="1" applyBorder="1" applyAlignment="1">
      <alignment horizontal="center"/>
    </xf>
    <xf numFmtId="49" fontId="1" fillId="6" borderId="80" xfId="0" applyNumberFormat="1" applyFont="1" applyFill="1" applyBorder="1" applyAlignment="1">
      <alignment horizontal="center"/>
    </xf>
    <xf numFmtId="49" fontId="1" fillId="6" borderId="81" xfId="0" applyNumberFormat="1" applyFont="1" applyFill="1" applyBorder="1" applyAlignment="1">
      <alignment horizontal="center"/>
    </xf>
    <xf numFmtId="49" fontId="1" fillId="6" borderId="67" xfId="0" applyNumberFormat="1" applyFont="1" applyFill="1" applyBorder="1" applyAlignment="1">
      <alignment horizontal="center"/>
    </xf>
    <xf numFmtId="49" fontId="4" fillId="6" borderId="67" xfId="0" applyNumberFormat="1" applyFont="1" applyFill="1" applyBorder="1" applyAlignment="1">
      <alignment horizontal="center"/>
    </xf>
    <xf numFmtId="165" fontId="3" fillId="6" borderId="18" xfId="1" applyNumberFormat="1" applyFont="1" applyFill="1" applyBorder="1" applyAlignment="1">
      <alignment horizontal="center"/>
    </xf>
    <xf numFmtId="165" fontId="3" fillId="6" borderId="5" xfId="1" applyNumberFormat="1" applyFont="1" applyFill="1" applyBorder="1" applyAlignment="1">
      <alignment horizontal="center"/>
    </xf>
    <xf numFmtId="0" fontId="4" fillId="6" borderId="28" xfId="0" applyFont="1" applyFill="1" applyBorder="1"/>
    <xf numFmtId="165" fontId="1" fillId="6" borderId="28" xfId="1" applyNumberFormat="1" applyFont="1" applyFill="1" applyBorder="1" applyAlignment="1">
      <alignment horizontal="center"/>
    </xf>
    <xf numFmtId="165" fontId="4" fillId="6" borderId="28" xfId="1" applyNumberFormat="1" applyFont="1" applyFill="1" applyBorder="1" applyAlignment="1">
      <alignment horizontal="center"/>
    </xf>
    <xf numFmtId="165" fontId="4" fillId="6" borderId="80" xfId="1" applyNumberFormat="1" applyFont="1" applyFill="1" applyBorder="1" applyAlignment="1">
      <alignment horizontal="center"/>
    </xf>
    <xf numFmtId="165" fontId="4" fillId="6" borderId="35" xfId="1" applyNumberFormat="1" applyFont="1" applyFill="1" applyBorder="1" applyAlignment="1">
      <alignment horizontal="center"/>
    </xf>
    <xf numFmtId="49" fontId="4" fillId="6" borderId="63" xfId="0" applyNumberFormat="1" applyFont="1" applyFill="1" applyBorder="1" applyAlignment="1">
      <alignment horizontal="center"/>
    </xf>
    <xf numFmtId="165" fontId="4" fillId="6" borderId="64" xfId="1" applyNumberFormat="1" applyFont="1" applyFill="1" applyBorder="1" applyAlignment="1">
      <alignment horizontal="center"/>
    </xf>
    <xf numFmtId="49" fontId="4" fillId="6" borderId="65" xfId="0" applyNumberFormat="1" applyFont="1" applyFill="1" applyBorder="1" applyAlignment="1">
      <alignment horizontal="center"/>
    </xf>
    <xf numFmtId="49" fontId="4" fillId="6" borderId="61" xfId="0" applyNumberFormat="1" applyFont="1" applyFill="1" applyBorder="1" applyAlignment="1">
      <alignment horizontal="center"/>
    </xf>
    <xf numFmtId="165" fontId="4" fillId="6" borderId="38" xfId="1" applyNumberFormat="1" applyFont="1" applyFill="1" applyBorder="1" applyAlignment="1">
      <alignment horizontal="center"/>
    </xf>
    <xf numFmtId="49" fontId="4" fillId="6" borderId="62" xfId="0" applyNumberFormat="1" applyFont="1" applyFill="1" applyBorder="1" applyAlignment="1">
      <alignment horizontal="center"/>
    </xf>
    <xf numFmtId="165" fontId="4" fillId="6" borderId="46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0" fontId="1" fillId="6" borderId="82" xfId="0" applyFont="1" applyFill="1" applyBorder="1"/>
    <xf numFmtId="165" fontId="4" fillId="6" borderId="82" xfId="1" applyNumberFormat="1" applyFont="1" applyFill="1" applyBorder="1" applyAlignment="1">
      <alignment horizontal="center"/>
    </xf>
    <xf numFmtId="165" fontId="1" fillId="6" borderId="82" xfId="1" applyNumberFormat="1" applyFont="1" applyFill="1" applyBorder="1" applyAlignment="1">
      <alignment horizontal="center"/>
    </xf>
    <xf numFmtId="49" fontId="1" fillId="6" borderId="18" xfId="0" applyNumberFormat="1" applyFont="1" applyFill="1" applyBorder="1" applyAlignment="1">
      <alignment horizontal="center"/>
    </xf>
    <xf numFmtId="0" fontId="4" fillId="6" borderId="12" xfId="0" applyFont="1" applyFill="1" applyBorder="1"/>
    <xf numFmtId="0" fontId="4" fillId="6" borderId="56" xfId="0" applyFont="1" applyFill="1" applyBorder="1"/>
    <xf numFmtId="49" fontId="12" fillId="6" borderId="1" xfId="0" applyNumberFormat="1" applyFont="1" applyFill="1" applyBorder="1" applyAlignment="1">
      <alignment horizontal="center"/>
    </xf>
    <xf numFmtId="0" fontId="2" fillId="6" borderId="85" xfId="0" applyFont="1" applyFill="1" applyBorder="1" applyAlignment="1">
      <alignment horizontal="center" vertical="center" textRotation="90" wrapText="1"/>
    </xf>
    <xf numFmtId="0" fontId="2" fillId="6" borderId="86" xfId="0" applyFont="1" applyFill="1" applyBorder="1" applyAlignment="1">
      <alignment horizontal="center" vertical="center" textRotation="90" wrapText="1"/>
    </xf>
    <xf numFmtId="0" fontId="12" fillId="6" borderId="85" xfId="0" applyFont="1" applyFill="1" applyBorder="1"/>
    <xf numFmtId="165" fontId="4" fillId="6" borderId="87" xfId="1" applyNumberFormat="1" applyFont="1" applyFill="1" applyBorder="1" applyAlignment="1" applyProtection="1">
      <alignment horizontal="center"/>
      <protection locked="0" hidden="1"/>
    </xf>
    <xf numFmtId="49" fontId="1" fillId="6" borderId="1" xfId="0" applyNumberFormat="1" applyFont="1" applyFill="1" applyBorder="1" applyAlignment="1">
      <alignment horizontal="center"/>
    </xf>
    <xf numFmtId="49" fontId="4" fillId="6" borderId="87" xfId="0" applyNumberFormat="1" applyFont="1" applyFill="1" applyBorder="1" applyAlignment="1">
      <alignment horizontal="center"/>
    </xf>
    <xf numFmtId="49" fontId="1" fillId="6" borderId="86" xfId="0" applyNumberFormat="1" applyFont="1" applyFill="1" applyBorder="1" applyAlignment="1">
      <alignment horizontal="center"/>
    </xf>
    <xf numFmtId="49" fontId="1" fillId="6" borderId="85" xfId="0" applyNumberFormat="1" applyFont="1" applyFill="1" applyBorder="1" applyAlignment="1">
      <alignment horizontal="center"/>
    </xf>
    <xf numFmtId="0" fontId="4" fillId="6" borderId="85" xfId="0" applyFont="1" applyFill="1" applyBorder="1"/>
    <xf numFmtId="165" fontId="1" fillId="6" borderId="87" xfId="1" applyNumberFormat="1" applyFont="1" applyFill="1" applyBorder="1" applyAlignment="1" applyProtection="1">
      <alignment horizontal="center"/>
      <protection locked="0" hidden="1"/>
    </xf>
    <xf numFmtId="49" fontId="1" fillId="6" borderId="88" xfId="0" applyNumberFormat="1" applyFont="1" applyFill="1" applyBorder="1" applyAlignment="1">
      <alignment horizontal="center"/>
    </xf>
    <xf numFmtId="49" fontId="1" fillId="6" borderId="14" xfId="0" applyNumberFormat="1" applyFont="1" applyFill="1" applyBorder="1" applyAlignment="1">
      <alignment horizontal="center"/>
    </xf>
    <xf numFmtId="49" fontId="4" fillId="6" borderId="89" xfId="0" applyNumberFormat="1" applyFont="1" applyFill="1" applyBorder="1" applyAlignment="1">
      <alignment horizontal="center"/>
    </xf>
    <xf numFmtId="49" fontId="1" fillId="6" borderId="90" xfId="0" applyNumberFormat="1" applyFont="1" applyFill="1" applyBorder="1" applyAlignment="1">
      <alignment horizontal="center"/>
    </xf>
    <xf numFmtId="0" fontId="4" fillId="6" borderId="14" xfId="0" applyFont="1" applyFill="1" applyBorder="1"/>
    <xf numFmtId="165" fontId="1" fillId="6" borderId="14" xfId="1" applyNumberFormat="1" applyFont="1" applyFill="1" applyBorder="1" applyAlignment="1" applyProtection="1">
      <alignment horizontal="center"/>
      <protection locked="0" hidden="1"/>
    </xf>
    <xf numFmtId="49" fontId="1" fillId="6" borderId="91" xfId="0" applyNumberFormat="1" applyFont="1" applyFill="1" applyBorder="1" applyAlignment="1">
      <alignment horizontal="center"/>
    </xf>
    <xf numFmtId="0" fontId="1" fillId="6" borderId="91" xfId="0" applyFont="1" applyFill="1" applyBorder="1"/>
    <xf numFmtId="165" fontId="1" fillId="6" borderId="91" xfId="1" applyNumberFormat="1" applyFont="1" applyFill="1" applyBorder="1" applyAlignment="1" applyProtection="1">
      <alignment horizontal="center"/>
      <protection locked="0" hidden="1"/>
    </xf>
    <xf numFmtId="0" fontId="1" fillId="6" borderId="92" xfId="0" applyFont="1" applyFill="1" applyBorder="1"/>
    <xf numFmtId="165" fontId="1" fillId="6" borderId="92" xfId="1" applyNumberFormat="1" applyFont="1" applyFill="1" applyBorder="1" applyAlignment="1" applyProtection="1">
      <alignment horizontal="center"/>
      <protection locked="0" hidden="1"/>
    </xf>
    <xf numFmtId="49" fontId="1" fillId="6" borderId="93" xfId="0" applyNumberFormat="1" applyFont="1" applyFill="1" applyBorder="1" applyAlignment="1">
      <alignment horizontal="center"/>
    </xf>
    <xf numFmtId="49" fontId="1" fillId="6" borderId="94" xfId="0" applyNumberFormat="1" applyFont="1" applyFill="1" applyBorder="1" applyAlignment="1">
      <alignment horizontal="center"/>
    </xf>
    <xf numFmtId="49" fontId="4" fillId="6" borderId="93" xfId="0" applyNumberFormat="1" applyFont="1" applyFill="1" applyBorder="1" applyAlignment="1">
      <alignment horizontal="center"/>
    </xf>
    <xf numFmtId="49" fontId="4" fillId="6" borderId="95" xfId="0" applyNumberFormat="1" applyFont="1" applyFill="1" applyBorder="1" applyAlignment="1">
      <alignment horizontal="center"/>
    </xf>
    <xf numFmtId="0" fontId="4" fillId="6" borderId="91" xfId="0" applyFont="1" applyFill="1" applyBorder="1"/>
    <xf numFmtId="49" fontId="1" fillId="6" borderId="96" xfId="0" applyNumberFormat="1" applyFont="1" applyFill="1" applyBorder="1" applyAlignment="1">
      <alignment horizontal="center"/>
    </xf>
    <xf numFmtId="49" fontId="1" fillId="6" borderId="92" xfId="0" applyNumberFormat="1" applyFont="1" applyFill="1" applyBorder="1" applyAlignment="1">
      <alignment horizontal="center"/>
    </xf>
    <xf numFmtId="49" fontId="1" fillId="6" borderId="97" xfId="0" applyNumberFormat="1" applyFont="1" applyFill="1" applyBorder="1" applyAlignment="1">
      <alignment horizontal="center"/>
    </xf>
    <xf numFmtId="0" fontId="4" fillId="6" borderId="94" xfId="0" applyFont="1" applyFill="1" applyBorder="1"/>
    <xf numFmtId="165" fontId="1" fillId="6" borderId="94" xfId="1" applyNumberFormat="1" applyFont="1" applyFill="1" applyBorder="1" applyAlignment="1" applyProtection="1">
      <alignment horizontal="center"/>
      <protection locked="0" hidden="1"/>
    </xf>
    <xf numFmtId="49" fontId="1" fillId="6" borderId="98" xfId="0" applyNumberFormat="1" applyFont="1" applyFill="1" applyBorder="1" applyAlignment="1">
      <alignment horizontal="center"/>
    </xf>
    <xf numFmtId="165" fontId="1" fillId="6" borderId="99" xfId="1" applyNumberFormat="1" applyFont="1" applyFill="1" applyBorder="1" applyAlignment="1" applyProtection="1">
      <alignment horizontal="center"/>
      <protection locked="0" hidden="1"/>
    </xf>
    <xf numFmtId="49" fontId="4" fillId="6" borderId="1" xfId="0" applyNumberFormat="1" applyFont="1" applyFill="1" applyBorder="1" applyAlignment="1">
      <alignment horizontal="center"/>
    </xf>
    <xf numFmtId="49" fontId="4" fillId="6" borderId="6" xfId="0" applyNumberFormat="1" applyFont="1" applyFill="1" applyBorder="1" applyAlignment="1">
      <alignment horizontal="center"/>
    </xf>
    <xf numFmtId="0" fontId="4" fillId="6" borderId="7" xfId="0" applyFont="1" applyFill="1" applyBorder="1"/>
    <xf numFmtId="165" fontId="1" fillId="6" borderId="7" xfId="1" applyNumberFormat="1" applyFont="1" applyFill="1" applyBorder="1" applyAlignment="1" applyProtection="1">
      <alignment horizontal="center"/>
      <protection locked="0" hidden="1"/>
    </xf>
    <xf numFmtId="49" fontId="1" fillId="6" borderId="89" xfId="0" applyNumberFormat="1" applyFont="1" applyFill="1" applyBorder="1" applyAlignment="1">
      <alignment horizontal="center"/>
    </xf>
    <xf numFmtId="49" fontId="4" fillId="6" borderId="90" xfId="0" applyNumberFormat="1" applyFont="1" applyFill="1" applyBorder="1" applyAlignment="1">
      <alignment horizontal="center"/>
    </xf>
    <xf numFmtId="49" fontId="4" fillId="6" borderId="96" xfId="0" applyNumberFormat="1" applyFont="1" applyFill="1" applyBorder="1" applyAlignment="1">
      <alignment horizontal="center"/>
    </xf>
    <xf numFmtId="49" fontId="4" fillId="6" borderId="97" xfId="0" applyNumberFormat="1" applyFont="1" applyFill="1" applyBorder="1" applyAlignment="1">
      <alignment horizontal="center"/>
    </xf>
    <xf numFmtId="0" fontId="4" fillId="6" borderId="92" xfId="0" applyFont="1" applyFill="1" applyBorder="1"/>
    <xf numFmtId="49" fontId="4" fillId="6" borderId="88" xfId="0" applyNumberFormat="1" applyFont="1" applyFill="1" applyBorder="1" applyAlignment="1">
      <alignment horizontal="center"/>
    </xf>
    <xf numFmtId="49" fontId="4" fillId="6" borderId="0" xfId="0" applyNumberFormat="1" applyFont="1" applyFill="1" applyBorder="1" applyAlignment="1">
      <alignment horizontal="center"/>
    </xf>
    <xf numFmtId="0" fontId="4" fillId="6" borderId="87" xfId="0" applyFont="1" applyFill="1" applyBorder="1"/>
    <xf numFmtId="49" fontId="12" fillId="6" borderId="21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49" fontId="2" fillId="6" borderId="6" xfId="0" applyNumberFormat="1" applyFont="1" applyFill="1" applyBorder="1" applyAlignment="1">
      <alignment horizontal="center"/>
    </xf>
    <xf numFmtId="0" fontId="12" fillId="6" borderId="7" xfId="0" applyFont="1" applyFill="1" applyBorder="1"/>
    <xf numFmtId="165" fontId="4" fillId="6" borderId="7" xfId="1" applyNumberFormat="1" applyFont="1" applyFill="1" applyBorder="1" applyAlignment="1" applyProtection="1">
      <alignment horizontal="center"/>
      <protection locked="0" hidden="1"/>
    </xf>
    <xf numFmtId="49" fontId="21" fillId="6" borderId="21" xfId="0" applyNumberFormat="1" applyFont="1" applyFill="1" applyBorder="1" applyAlignment="1">
      <alignment horizontal="center"/>
    </xf>
    <xf numFmtId="49" fontId="1" fillId="6" borderId="6" xfId="0" applyNumberFormat="1" applyFont="1" applyFill="1" applyBorder="1" applyAlignment="1">
      <alignment horizontal="center"/>
    </xf>
    <xf numFmtId="49" fontId="4" fillId="6" borderId="7" xfId="0" applyNumberFormat="1" applyFont="1" applyFill="1" applyBorder="1"/>
    <xf numFmtId="49" fontId="1" fillId="6" borderId="101" xfId="0" applyNumberFormat="1" applyFont="1" applyFill="1" applyBorder="1" applyAlignment="1">
      <alignment horizontal="center"/>
    </xf>
    <xf numFmtId="49" fontId="1" fillId="6" borderId="102" xfId="0" applyNumberFormat="1" applyFont="1" applyFill="1" applyBorder="1" applyAlignment="1">
      <alignment horizontal="center"/>
    </xf>
    <xf numFmtId="49" fontId="4" fillId="6" borderId="102" xfId="0" applyNumberFormat="1" applyFont="1" applyFill="1" applyBorder="1" applyAlignment="1">
      <alignment horizontal="center"/>
    </xf>
    <xf numFmtId="49" fontId="4" fillId="6" borderId="103" xfId="0" applyNumberFormat="1" applyFont="1" applyFill="1" applyBorder="1" applyAlignment="1">
      <alignment horizontal="center"/>
    </xf>
    <xf numFmtId="0" fontId="4" fillId="6" borderId="104" xfId="0" applyFont="1" applyFill="1" applyBorder="1"/>
    <xf numFmtId="165" fontId="1" fillId="6" borderId="104" xfId="1" applyNumberFormat="1" applyFont="1" applyFill="1" applyBorder="1" applyAlignment="1" applyProtection="1">
      <alignment horizontal="center"/>
      <protection locked="0" hidden="1"/>
    </xf>
    <xf numFmtId="49" fontId="12" fillId="6" borderId="6" xfId="0" applyNumberFormat="1" applyFont="1" applyFill="1" applyBorder="1" applyAlignment="1">
      <alignment horizontal="center"/>
    </xf>
    <xf numFmtId="49" fontId="4" fillId="6" borderId="55" xfId="0" applyNumberFormat="1" applyFont="1" applyFill="1" applyBorder="1" applyAlignment="1">
      <alignment horizontal="center"/>
    </xf>
    <xf numFmtId="49" fontId="4" fillId="6" borderId="85" xfId="0" applyNumberFormat="1" applyFont="1" applyFill="1" applyBorder="1" applyAlignment="1">
      <alignment horizontal="center"/>
    </xf>
    <xf numFmtId="49" fontId="4" fillId="6" borderId="86" xfId="0" applyNumberFormat="1" applyFont="1" applyFill="1" applyBorder="1" applyAlignment="1">
      <alignment horizontal="center"/>
    </xf>
    <xf numFmtId="49" fontId="21" fillId="6" borderId="27" xfId="0" applyNumberFormat="1" applyFont="1" applyFill="1" applyBorder="1" applyAlignment="1">
      <alignment horizontal="center"/>
    </xf>
    <xf numFmtId="49" fontId="12" fillId="6" borderId="55" xfId="0" applyNumberFormat="1" applyFont="1" applyFill="1" applyBorder="1" applyAlignment="1">
      <alignment horizontal="center"/>
    </xf>
    <xf numFmtId="49" fontId="12" fillId="6" borderId="85" xfId="0" applyNumberFormat="1" applyFont="1" applyFill="1" applyBorder="1" applyAlignment="1">
      <alignment horizontal="center"/>
    </xf>
    <xf numFmtId="49" fontId="12" fillId="6" borderId="86" xfId="0" applyNumberFormat="1" applyFont="1" applyFill="1" applyBorder="1" applyAlignment="1">
      <alignment horizontal="center"/>
    </xf>
    <xf numFmtId="0" fontId="12" fillId="6" borderId="87" xfId="0" applyFont="1" applyFill="1" applyBorder="1"/>
    <xf numFmtId="49" fontId="1" fillId="6" borderId="105" xfId="0" applyNumberFormat="1" applyFont="1" applyFill="1" applyBorder="1" applyAlignment="1">
      <alignment horizontal="center"/>
    </xf>
    <xf numFmtId="49" fontId="1" fillId="6" borderId="106" xfId="0" applyNumberFormat="1" applyFont="1" applyFill="1" applyBorder="1" applyAlignment="1">
      <alignment horizontal="center"/>
    </xf>
    <xf numFmtId="49" fontId="4" fillId="6" borderId="106" xfId="0" applyNumberFormat="1" applyFont="1" applyFill="1" applyBorder="1" applyAlignment="1">
      <alignment horizontal="center"/>
    </xf>
    <xf numFmtId="49" fontId="4" fillId="6" borderId="107" xfId="0" applyNumberFormat="1" applyFont="1" applyFill="1" applyBorder="1" applyAlignment="1">
      <alignment horizontal="center"/>
    </xf>
    <xf numFmtId="0" fontId="4" fillId="6" borderId="108" xfId="0" applyFont="1" applyFill="1" applyBorder="1"/>
    <xf numFmtId="165" fontId="1" fillId="6" borderId="108" xfId="1" applyNumberFormat="1" applyFont="1" applyFill="1" applyBorder="1" applyAlignment="1" applyProtection="1">
      <alignment horizontal="center"/>
      <protection locked="0" hidden="1"/>
    </xf>
    <xf numFmtId="49" fontId="21" fillId="6" borderId="55" xfId="0" applyNumberFormat="1" applyFont="1" applyFill="1" applyBorder="1" applyAlignment="1">
      <alignment horizontal="center"/>
    </xf>
    <xf numFmtId="49" fontId="12" fillId="6" borderId="88" xfId="0" applyNumberFormat="1" applyFont="1" applyFill="1" applyBorder="1" applyAlignment="1">
      <alignment horizontal="center"/>
    </xf>
    <xf numFmtId="49" fontId="12" fillId="6" borderId="27" xfId="0" applyNumberFormat="1" applyFont="1" applyFill="1" applyBorder="1" applyAlignment="1">
      <alignment horizontal="center"/>
    </xf>
    <xf numFmtId="0" fontId="12" fillId="6" borderId="88" xfId="0" applyFont="1" applyFill="1" applyBorder="1"/>
    <xf numFmtId="165" fontId="12" fillId="6" borderId="91" xfId="1" applyNumberFormat="1" applyFont="1" applyFill="1" applyBorder="1" applyAlignment="1" applyProtection="1">
      <alignment horizontal="center"/>
      <protection locked="0" hidden="1"/>
    </xf>
    <xf numFmtId="49" fontId="4" fillId="6" borderId="21" xfId="0" applyNumberFormat="1" applyFont="1" applyFill="1" applyBorder="1" applyAlignment="1">
      <alignment horizontal="center"/>
    </xf>
    <xf numFmtId="49" fontId="1" fillId="6" borderId="109" xfId="0" applyNumberFormat="1" applyFont="1" applyFill="1" applyBorder="1" applyAlignment="1">
      <alignment horizontal="center"/>
    </xf>
    <xf numFmtId="49" fontId="1" fillId="6" borderId="110" xfId="0" applyNumberFormat="1" applyFont="1" applyFill="1" applyBorder="1" applyAlignment="1">
      <alignment horizontal="center"/>
    </xf>
    <xf numFmtId="49" fontId="4" fillId="6" borderId="110" xfId="0" applyNumberFormat="1" applyFont="1" applyFill="1" applyBorder="1" applyAlignment="1">
      <alignment horizontal="center"/>
    </xf>
    <xf numFmtId="0" fontId="4" fillId="6" borderId="111" xfId="0" applyFont="1" applyFill="1" applyBorder="1"/>
    <xf numFmtId="165" fontId="1" fillId="6" borderId="111" xfId="1" applyNumberFormat="1" applyFont="1" applyFill="1" applyBorder="1" applyAlignment="1" applyProtection="1">
      <alignment horizontal="center"/>
      <protection locked="0" hidden="1"/>
    </xf>
    <xf numFmtId="49" fontId="1" fillId="6" borderId="112" xfId="0" applyNumberFormat="1" applyFont="1" applyFill="1" applyBorder="1" applyAlignment="1">
      <alignment horizontal="center"/>
    </xf>
    <xf numFmtId="0" fontId="1" fillId="6" borderId="113" xfId="0" applyFont="1" applyFill="1" applyBorder="1"/>
    <xf numFmtId="165" fontId="1" fillId="6" borderId="113" xfId="1" applyNumberFormat="1" applyFont="1" applyFill="1" applyBorder="1" applyAlignment="1" applyProtection="1">
      <alignment horizontal="center"/>
      <protection locked="0" hidden="1"/>
    </xf>
    <xf numFmtId="49" fontId="4" fillId="6" borderId="27" xfId="0" applyNumberFormat="1" applyFont="1" applyFill="1" applyBorder="1" applyAlignment="1">
      <alignment horizontal="center"/>
    </xf>
    <xf numFmtId="165" fontId="4" fillId="6" borderId="91" xfId="1" applyNumberFormat="1" applyFont="1" applyFill="1" applyBorder="1" applyAlignment="1" applyProtection="1">
      <alignment horizontal="center"/>
      <protection locked="0" hidden="1"/>
    </xf>
    <xf numFmtId="49" fontId="12" fillId="6" borderId="0" xfId="0" applyNumberFormat="1" applyFont="1" applyFill="1" applyBorder="1" applyAlignment="1">
      <alignment horizontal="center"/>
    </xf>
    <xf numFmtId="0" fontId="12" fillId="6" borderId="91" xfId="0" applyFont="1" applyFill="1" applyBorder="1"/>
    <xf numFmtId="165" fontId="2" fillId="6" borderId="91" xfId="1" applyNumberFormat="1" applyFont="1" applyFill="1" applyBorder="1" applyAlignment="1" applyProtection="1">
      <alignment horizontal="center"/>
      <protection locked="0" hidden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2" fillId="3" borderId="10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0</xdr:row>
      <xdr:rowOff>0</xdr:rowOff>
    </xdr:from>
    <xdr:to>
      <xdr:col>11</xdr:col>
      <xdr:colOff>514350</xdr:colOff>
      <xdr:row>0</xdr:row>
      <xdr:rowOff>0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12592050" y="0"/>
          <a:ext cx="447675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63500</xdr:colOff>
      <xdr:row>0</xdr:row>
      <xdr:rowOff>0</xdr:rowOff>
    </xdr:from>
    <xdr:to>
      <xdr:col>11</xdr:col>
      <xdr:colOff>530225</xdr:colOff>
      <xdr:row>0</xdr:row>
      <xdr:rowOff>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12588875" y="0"/>
          <a:ext cx="46672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0</xdr:row>
      <xdr:rowOff>0</xdr:rowOff>
    </xdr:from>
    <xdr:to>
      <xdr:col>9</xdr:col>
      <xdr:colOff>514350</xdr:colOff>
      <xdr:row>0</xdr:row>
      <xdr:rowOff>0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12592050" y="0"/>
          <a:ext cx="447675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63500</xdr:colOff>
      <xdr:row>0</xdr:row>
      <xdr:rowOff>0</xdr:rowOff>
    </xdr:from>
    <xdr:to>
      <xdr:col>9</xdr:col>
      <xdr:colOff>530225</xdr:colOff>
      <xdr:row>0</xdr:row>
      <xdr:rowOff>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12588875" y="0"/>
          <a:ext cx="466725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8"/>
  </sheetPr>
  <dimension ref="A1:AL214"/>
  <sheetViews>
    <sheetView topLeftCell="A110" zoomScaleNormal="100" zoomScaleSheetLayoutView="100" workbookViewId="0">
      <selection activeCell="J123" sqref="J123"/>
    </sheetView>
  </sheetViews>
  <sheetFormatPr baseColWidth="10" defaultRowHeight="15"/>
  <cols>
    <col min="1" max="1" width="6.28515625" style="1" customWidth="1"/>
    <col min="2" max="2" width="5.28515625" style="9" customWidth="1"/>
    <col min="3" max="3" width="5.5703125" style="9" customWidth="1"/>
    <col min="4" max="5" width="5.42578125" style="9" customWidth="1"/>
    <col min="6" max="6" width="5.7109375" style="9" customWidth="1"/>
    <col min="7" max="7" width="75.140625" style="1" customWidth="1"/>
    <col min="8" max="8" width="19.42578125" style="6" customWidth="1"/>
    <col min="9" max="256" width="11.42578125" style="1"/>
    <col min="257" max="257" width="6.28515625" style="1" customWidth="1"/>
    <col min="258" max="258" width="5.28515625" style="1" customWidth="1"/>
    <col min="259" max="259" width="5.5703125" style="1" customWidth="1"/>
    <col min="260" max="261" width="5.42578125" style="1" customWidth="1"/>
    <col min="262" max="262" width="5.7109375" style="1" customWidth="1"/>
    <col min="263" max="263" width="75.140625" style="1" customWidth="1"/>
    <col min="264" max="264" width="15" style="1" customWidth="1"/>
    <col min="265" max="512" width="11.42578125" style="1"/>
    <col min="513" max="513" width="6.28515625" style="1" customWidth="1"/>
    <col min="514" max="514" width="5.28515625" style="1" customWidth="1"/>
    <col min="515" max="515" width="5.5703125" style="1" customWidth="1"/>
    <col min="516" max="517" width="5.42578125" style="1" customWidth="1"/>
    <col min="518" max="518" width="5.7109375" style="1" customWidth="1"/>
    <col min="519" max="519" width="75.140625" style="1" customWidth="1"/>
    <col min="520" max="520" width="15" style="1" customWidth="1"/>
    <col min="521" max="768" width="11.42578125" style="1"/>
    <col min="769" max="769" width="6.28515625" style="1" customWidth="1"/>
    <col min="770" max="770" width="5.28515625" style="1" customWidth="1"/>
    <col min="771" max="771" width="5.5703125" style="1" customWidth="1"/>
    <col min="772" max="773" width="5.42578125" style="1" customWidth="1"/>
    <col min="774" max="774" width="5.7109375" style="1" customWidth="1"/>
    <col min="775" max="775" width="75.140625" style="1" customWidth="1"/>
    <col min="776" max="776" width="15" style="1" customWidth="1"/>
    <col min="777" max="1024" width="11.42578125" style="1"/>
    <col min="1025" max="1025" width="6.28515625" style="1" customWidth="1"/>
    <col min="1026" max="1026" width="5.28515625" style="1" customWidth="1"/>
    <col min="1027" max="1027" width="5.5703125" style="1" customWidth="1"/>
    <col min="1028" max="1029" width="5.42578125" style="1" customWidth="1"/>
    <col min="1030" max="1030" width="5.7109375" style="1" customWidth="1"/>
    <col min="1031" max="1031" width="75.140625" style="1" customWidth="1"/>
    <col min="1032" max="1032" width="15" style="1" customWidth="1"/>
    <col min="1033" max="1280" width="11.42578125" style="1"/>
    <col min="1281" max="1281" width="6.28515625" style="1" customWidth="1"/>
    <col min="1282" max="1282" width="5.28515625" style="1" customWidth="1"/>
    <col min="1283" max="1283" width="5.5703125" style="1" customWidth="1"/>
    <col min="1284" max="1285" width="5.42578125" style="1" customWidth="1"/>
    <col min="1286" max="1286" width="5.7109375" style="1" customWidth="1"/>
    <col min="1287" max="1287" width="75.140625" style="1" customWidth="1"/>
    <col min="1288" max="1288" width="15" style="1" customWidth="1"/>
    <col min="1289" max="1536" width="11.42578125" style="1"/>
    <col min="1537" max="1537" width="6.28515625" style="1" customWidth="1"/>
    <col min="1538" max="1538" width="5.28515625" style="1" customWidth="1"/>
    <col min="1539" max="1539" width="5.5703125" style="1" customWidth="1"/>
    <col min="1540" max="1541" width="5.42578125" style="1" customWidth="1"/>
    <col min="1542" max="1542" width="5.7109375" style="1" customWidth="1"/>
    <col min="1543" max="1543" width="75.140625" style="1" customWidth="1"/>
    <col min="1544" max="1544" width="15" style="1" customWidth="1"/>
    <col min="1545" max="1792" width="11.42578125" style="1"/>
    <col min="1793" max="1793" width="6.28515625" style="1" customWidth="1"/>
    <col min="1794" max="1794" width="5.28515625" style="1" customWidth="1"/>
    <col min="1795" max="1795" width="5.5703125" style="1" customWidth="1"/>
    <col min="1796" max="1797" width="5.42578125" style="1" customWidth="1"/>
    <col min="1798" max="1798" width="5.7109375" style="1" customWidth="1"/>
    <col min="1799" max="1799" width="75.140625" style="1" customWidth="1"/>
    <col min="1800" max="1800" width="15" style="1" customWidth="1"/>
    <col min="1801" max="2048" width="11.42578125" style="1"/>
    <col min="2049" max="2049" width="6.28515625" style="1" customWidth="1"/>
    <col min="2050" max="2050" width="5.28515625" style="1" customWidth="1"/>
    <col min="2051" max="2051" width="5.5703125" style="1" customWidth="1"/>
    <col min="2052" max="2053" width="5.42578125" style="1" customWidth="1"/>
    <col min="2054" max="2054" width="5.7109375" style="1" customWidth="1"/>
    <col min="2055" max="2055" width="75.140625" style="1" customWidth="1"/>
    <col min="2056" max="2056" width="15" style="1" customWidth="1"/>
    <col min="2057" max="2304" width="11.42578125" style="1"/>
    <col min="2305" max="2305" width="6.28515625" style="1" customWidth="1"/>
    <col min="2306" max="2306" width="5.28515625" style="1" customWidth="1"/>
    <col min="2307" max="2307" width="5.5703125" style="1" customWidth="1"/>
    <col min="2308" max="2309" width="5.42578125" style="1" customWidth="1"/>
    <col min="2310" max="2310" width="5.7109375" style="1" customWidth="1"/>
    <col min="2311" max="2311" width="75.140625" style="1" customWidth="1"/>
    <col min="2312" max="2312" width="15" style="1" customWidth="1"/>
    <col min="2313" max="2560" width="11.42578125" style="1"/>
    <col min="2561" max="2561" width="6.28515625" style="1" customWidth="1"/>
    <col min="2562" max="2562" width="5.28515625" style="1" customWidth="1"/>
    <col min="2563" max="2563" width="5.5703125" style="1" customWidth="1"/>
    <col min="2564" max="2565" width="5.42578125" style="1" customWidth="1"/>
    <col min="2566" max="2566" width="5.7109375" style="1" customWidth="1"/>
    <col min="2567" max="2567" width="75.140625" style="1" customWidth="1"/>
    <col min="2568" max="2568" width="15" style="1" customWidth="1"/>
    <col min="2569" max="2816" width="11.42578125" style="1"/>
    <col min="2817" max="2817" width="6.28515625" style="1" customWidth="1"/>
    <col min="2818" max="2818" width="5.28515625" style="1" customWidth="1"/>
    <col min="2819" max="2819" width="5.5703125" style="1" customWidth="1"/>
    <col min="2820" max="2821" width="5.42578125" style="1" customWidth="1"/>
    <col min="2822" max="2822" width="5.7109375" style="1" customWidth="1"/>
    <col min="2823" max="2823" width="75.140625" style="1" customWidth="1"/>
    <col min="2824" max="2824" width="15" style="1" customWidth="1"/>
    <col min="2825" max="3072" width="11.42578125" style="1"/>
    <col min="3073" max="3073" width="6.28515625" style="1" customWidth="1"/>
    <col min="3074" max="3074" width="5.28515625" style="1" customWidth="1"/>
    <col min="3075" max="3075" width="5.5703125" style="1" customWidth="1"/>
    <col min="3076" max="3077" width="5.42578125" style="1" customWidth="1"/>
    <col min="3078" max="3078" width="5.7109375" style="1" customWidth="1"/>
    <col min="3079" max="3079" width="75.140625" style="1" customWidth="1"/>
    <col min="3080" max="3080" width="15" style="1" customWidth="1"/>
    <col min="3081" max="3328" width="11.42578125" style="1"/>
    <col min="3329" max="3329" width="6.28515625" style="1" customWidth="1"/>
    <col min="3330" max="3330" width="5.28515625" style="1" customWidth="1"/>
    <col min="3331" max="3331" width="5.5703125" style="1" customWidth="1"/>
    <col min="3332" max="3333" width="5.42578125" style="1" customWidth="1"/>
    <col min="3334" max="3334" width="5.7109375" style="1" customWidth="1"/>
    <col min="3335" max="3335" width="75.140625" style="1" customWidth="1"/>
    <col min="3336" max="3336" width="15" style="1" customWidth="1"/>
    <col min="3337" max="3584" width="11.42578125" style="1"/>
    <col min="3585" max="3585" width="6.28515625" style="1" customWidth="1"/>
    <col min="3586" max="3586" width="5.28515625" style="1" customWidth="1"/>
    <col min="3587" max="3587" width="5.5703125" style="1" customWidth="1"/>
    <col min="3588" max="3589" width="5.42578125" style="1" customWidth="1"/>
    <col min="3590" max="3590" width="5.7109375" style="1" customWidth="1"/>
    <col min="3591" max="3591" width="75.140625" style="1" customWidth="1"/>
    <col min="3592" max="3592" width="15" style="1" customWidth="1"/>
    <col min="3593" max="3840" width="11.42578125" style="1"/>
    <col min="3841" max="3841" width="6.28515625" style="1" customWidth="1"/>
    <col min="3842" max="3842" width="5.28515625" style="1" customWidth="1"/>
    <col min="3843" max="3843" width="5.5703125" style="1" customWidth="1"/>
    <col min="3844" max="3845" width="5.42578125" style="1" customWidth="1"/>
    <col min="3846" max="3846" width="5.7109375" style="1" customWidth="1"/>
    <col min="3847" max="3847" width="75.140625" style="1" customWidth="1"/>
    <col min="3848" max="3848" width="15" style="1" customWidth="1"/>
    <col min="3849" max="4096" width="11.42578125" style="1"/>
    <col min="4097" max="4097" width="6.28515625" style="1" customWidth="1"/>
    <col min="4098" max="4098" width="5.28515625" style="1" customWidth="1"/>
    <col min="4099" max="4099" width="5.5703125" style="1" customWidth="1"/>
    <col min="4100" max="4101" width="5.42578125" style="1" customWidth="1"/>
    <col min="4102" max="4102" width="5.7109375" style="1" customWidth="1"/>
    <col min="4103" max="4103" width="75.140625" style="1" customWidth="1"/>
    <col min="4104" max="4104" width="15" style="1" customWidth="1"/>
    <col min="4105" max="4352" width="11.42578125" style="1"/>
    <col min="4353" max="4353" width="6.28515625" style="1" customWidth="1"/>
    <col min="4354" max="4354" width="5.28515625" style="1" customWidth="1"/>
    <col min="4355" max="4355" width="5.5703125" style="1" customWidth="1"/>
    <col min="4356" max="4357" width="5.42578125" style="1" customWidth="1"/>
    <col min="4358" max="4358" width="5.7109375" style="1" customWidth="1"/>
    <col min="4359" max="4359" width="75.140625" style="1" customWidth="1"/>
    <col min="4360" max="4360" width="15" style="1" customWidth="1"/>
    <col min="4361" max="4608" width="11.42578125" style="1"/>
    <col min="4609" max="4609" width="6.28515625" style="1" customWidth="1"/>
    <col min="4610" max="4610" width="5.28515625" style="1" customWidth="1"/>
    <col min="4611" max="4611" width="5.5703125" style="1" customWidth="1"/>
    <col min="4612" max="4613" width="5.42578125" style="1" customWidth="1"/>
    <col min="4614" max="4614" width="5.7109375" style="1" customWidth="1"/>
    <col min="4615" max="4615" width="75.140625" style="1" customWidth="1"/>
    <col min="4616" max="4616" width="15" style="1" customWidth="1"/>
    <col min="4617" max="4864" width="11.42578125" style="1"/>
    <col min="4865" max="4865" width="6.28515625" style="1" customWidth="1"/>
    <col min="4866" max="4866" width="5.28515625" style="1" customWidth="1"/>
    <col min="4867" max="4867" width="5.5703125" style="1" customWidth="1"/>
    <col min="4868" max="4869" width="5.42578125" style="1" customWidth="1"/>
    <col min="4870" max="4870" width="5.7109375" style="1" customWidth="1"/>
    <col min="4871" max="4871" width="75.140625" style="1" customWidth="1"/>
    <col min="4872" max="4872" width="15" style="1" customWidth="1"/>
    <col min="4873" max="5120" width="11.42578125" style="1"/>
    <col min="5121" max="5121" width="6.28515625" style="1" customWidth="1"/>
    <col min="5122" max="5122" width="5.28515625" style="1" customWidth="1"/>
    <col min="5123" max="5123" width="5.5703125" style="1" customWidth="1"/>
    <col min="5124" max="5125" width="5.42578125" style="1" customWidth="1"/>
    <col min="5126" max="5126" width="5.7109375" style="1" customWidth="1"/>
    <col min="5127" max="5127" width="75.140625" style="1" customWidth="1"/>
    <col min="5128" max="5128" width="15" style="1" customWidth="1"/>
    <col min="5129" max="5376" width="11.42578125" style="1"/>
    <col min="5377" max="5377" width="6.28515625" style="1" customWidth="1"/>
    <col min="5378" max="5378" width="5.28515625" style="1" customWidth="1"/>
    <col min="5379" max="5379" width="5.5703125" style="1" customWidth="1"/>
    <col min="5380" max="5381" width="5.42578125" style="1" customWidth="1"/>
    <col min="5382" max="5382" width="5.7109375" style="1" customWidth="1"/>
    <col min="5383" max="5383" width="75.140625" style="1" customWidth="1"/>
    <col min="5384" max="5384" width="15" style="1" customWidth="1"/>
    <col min="5385" max="5632" width="11.42578125" style="1"/>
    <col min="5633" max="5633" width="6.28515625" style="1" customWidth="1"/>
    <col min="5634" max="5634" width="5.28515625" style="1" customWidth="1"/>
    <col min="5635" max="5635" width="5.5703125" style="1" customWidth="1"/>
    <col min="5636" max="5637" width="5.42578125" style="1" customWidth="1"/>
    <col min="5638" max="5638" width="5.7109375" style="1" customWidth="1"/>
    <col min="5639" max="5639" width="75.140625" style="1" customWidth="1"/>
    <col min="5640" max="5640" width="15" style="1" customWidth="1"/>
    <col min="5641" max="5888" width="11.42578125" style="1"/>
    <col min="5889" max="5889" width="6.28515625" style="1" customWidth="1"/>
    <col min="5890" max="5890" width="5.28515625" style="1" customWidth="1"/>
    <col min="5891" max="5891" width="5.5703125" style="1" customWidth="1"/>
    <col min="5892" max="5893" width="5.42578125" style="1" customWidth="1"/>
    <col min="5894" max="5894" width="5.7109375" style="1" customWidth="1"/>
    <col min="5895" max="5895" width="75.140625" style="1" customWidth="1"/>
    <col min="5896" max="5896" width="15" style="1" customWidth="1"/>
    <col min="5897" max="6144" width="11.42578125" style="1"/>
    <col min="6145" max="6145" width="6.28515625" style="1" customWidth="1"/>
    <col min="6146" max="6146" width="5.28515625" style="1" customWidth="1"/>
    <col min="6147" max="6147" width="5.5703125" style="1" customWidth="1"/>
    <col min="6148" max="6149" width="5.42578125" style="1" customWidth="1"/>
    <col min="6150" max="6150" width="5.7109375" style="1" customWidth="1"/>
    <col min="6151" max="6151" width="75.140625" style="1" customWidth="1"/>
    <col min="6152" max="6152" width="15" style="1" customWidth="1"/>
    <col min="6153" max="6400" width="11.42578125" style="1"/>
    <col min="6401" max="6401" width="6.28515625" style="1" customWidth="1"/>
    <col min="6402" max="6402" width="5.28515625" style="1" customWidth="1"/>
    <col min="6403" max="6403" width="5.5703125" style="1" customWidth="1"/>
    <col min="6404" max="6405" width="5.42578125" style="1" customWidth="1"/>
    <col min="6406" max="6406" width="5.7109375" style="1" customWidth="1"/>
    <col min="6407" max="6407" width="75.140625" style="1" customWidth="1"/>
    <col min="6408" max="6408" width="15" style="1" customWidth="1"/>
    <col min="6409" max="6656" width="11.42578125" style="1"/>
    <col min="6657" max="6657" width="6.28515625" style="1" customWidth="1"/>
    <col min="6658" max="6658" width="5.28515625" style="1" customWidth="1"/>
    <col min="6659" max="6659" width="5.5703125" style="1" customWidth="1"/>
    <col min="6660" max="6661" width="5.42578125" style="1" customWidth="1"/>
    <col min="6662" max="6662" width="5.7109375" style="1" customWidth="1"/>
    <col min="6663" max="6663" width="75.140625" style="1" customWidth="1"/>
    <col min="6664" max="6664" width="15" style="1" customWidth="1"/>
    <col min="6665" max="6912" width="11.42578125" style="1"/>
    <col min="6913" max="6913" width="6.28515625" style="1" customWidth="1"/>
    <col min="6914" max="6914" width="5.28515625" style="1" customWidth="1"/>
    <col min="6915" max="6915" width="5.5703125" style="1" customWidth="1"/>
    <col min="6916" max="6917" width="5.42578125" style="1" customWidth="1"/>
    <col min="6918" max="6918" width="5.7109375" style="1" customWidth="1"/>
    <col min="6919" max="6919" width="75.140625" style="1" customWidth="1"/>
    <col min="6920" max="6920" width="15" style="1" customWidth="1"/>
    <col min="6921" max="7168" width="11.42578125" style="1"/>
    <col min="7169" max="7169" width="6.28515625" style="1" customWidth="1"/>
    <col min="7170" max="7170" width="5.28515625" style="1" customWidth="1"/>
    <col min="7171" max="7171" width="5.5703125" style="1" customWidth="1"/>
    <col min="7172" max="7173" width="5.42578125" style="1" customWidth="1"/>
    <col min="7174" max="7174" width="5.7109375" style="1" customWidth="1"/>
    <col min="7175" max="7175" width="75.140625" style="1" customWidth="1"/>
    <col min="7176" max="7176" width="15" style="1" customWidth="1"/>
    <col min="7177" max="7424" width="11.42578125" style="1"/>
    <col min="7425" max="7425" width="6.28515625" style="1" customWidth="1"/>
    <col min="7426" max="7426" width="5.28515625" style="1" customWidth="1"/>
    <col min="7427" max="7427" width="5.5703125" style="1" customWidth="1"/>
    <col min="7428" max="7429" width="5.42578125" style="1" customWidth="1"/>
    <col min="7430" max="7430" width="5.7109375" style="1" customWidth="1"/>
    <col min="7431" max="7431" width="75.140625" style="1" customWidth="1"/>
    <col min="7432" max="7432" width="15" style="1" customWidth="1"/>
    <col min="7433" max="7680" width="11.42578125" style="1"/>
    <col min="7681" max="7681" width="6.28515625" style="1" customWidth="1"/>
    <col min="7682" max="7682" width="5.28515625" style="1" customWidth="1"/>
    <col min="7683" max="7683" width="5.5703125" style="1" customWidth="1"/>
    <col min="7684" max="7685" width="5.42578125" style="1" customWidth="1"/>
    <col min="7686" max="7686" width="5.7109375" style="1" customWidth="1"/>
    <col min="7687" max="7687" width="75.140625" style="1" customWidth="1"/>
    <col min="7688" max="7688" width="15" style="1" customWidth="1"/>
    <col min="7689" max="7936" width="11.42578125" style="1"/>
    <col min="7937" max="7937" width="6.28515625" style="1" customWidth="1"/>
    <col min="7938" max="7938" width="5.28515625" style="1" customWidth="1"/>
    <col min="7939" max="7939" width="5.5703125" style="1" customWidth="1"/>
    <col min="7940" max="7941" width="5.42578125" style="1" customWidth="1"/>
    <col min="7942" max="7942" width="5.7109375" style="1" customWidth="1"/>
    <col min="7943" max="7943" width="75.140625" style="1" customWidth="1"/>
    <col min="7944" max="7944" width="15" style="1" customWidth="1"/>
    <col min="7945" max="8192" width="11.42578125" style="1"/>
    <col min="8193" max="8193" width="6.28515625" style="1" customWidth="1"/>
    <col min="8194" max="8194" width="5.28515625" style="1" customWidth="1"/>
    <col min="8195" max="8195" width="5.5703125" style="1" customWidth="1"/>
    <col min="8196" max="8197" width="5.42578125" style="1" customWidth="1"/>
    <col min="8198" max="8198" width="5.7109375" style="1" customWidth="1"/>
    <col min="8199" max="8199" width="75.140625" style="1" customWidth="1"/>
    <col min="8200" max="8200" width="15" style="1" customWidth="1"/>
    <col min="8201" max="8448" width="11.42578125" style="1"/>
    <col min="8449" max="8449" width="6.28515625" style="1" customWidth="1"/>
    <col min="8450" max="8450" width="5.28515625" style="1" customWidth="1"/>
    <col min="8451" max="8451" width="5.5703125" style="1" customWidth="1"/>
    <col min="8452" max="8453" width="5.42578125" style="1" customWidth="1"/>
    <col min="8454" max="8454" width="5.7109375" style="1" customWidth="1"/>
    <col min="8455" max="8455" width="75.140625" style="1" customWidth="1"/>
    <col min="8456" max="8456" width="15" style="1" customWidth="1"/>
    <col min="8457" max="8704" width="11.42578125" style="1"/>
    <col min="8705" max="8705" width="6.28515625" style="1" customWidth="1"/>
    <col min="8706" max="8706" width="5.28515625" style="1" customWidth="1"/>
    <col min="8707" max="8707" width="5.5703125" style="1" customWidth="1"/>
    <col min="8708" max="8709" width="5.42578125" style="1" customWidth="1"/>
    <col min="8710" max="8710" width="5.7109375" style="1" customWidth="1"/>
    <col min="8711" max="8711" width="75.140625" style="1" customWidth="1"/>
    <col min="8712" max="8712" width="15" style="1" customWidth="1"/>
    <col min="8713" max="8960" width="11.42578125" style="1"/>
    <col min="8961" max="8961" width="6.28515625" style="1" customWidth="1"/>
    <col min="8962" max="8962" width="5.28515625" style="1" customWidth="1"/>
    <col min="8963" max="8963" width="5.5703125" style="1" customWidth="1"/>
    <col min="8964" max="8965" width="5.42578125" style="1" customWidth="1"/>
    <col min="8966" max="8966" width="5.7109375" style="1" customWidth="1"/>
    <col min="8967" max="8967" width="75.140625" style="1" customWidth="1"/>
    <col min="8968" max="8968" width="15" style="1" customWidth="1"/>
    <col min="8969" max="9216" width="11.42578125" style="1"/>
    <col min="9217" max="9217" width="6.28515625" style="1" customWidth="1"/>
    <col min="9218" max="9218" width="5.28515625" style="1" customWidth="1"/>
    <col min="9219" max="9219" width="5.5703125" style="1" customWidth="1"/>
    <col min="9220" max="9221" width="5.42578125" style="1" customWidth="1"/>
    <col min="9222" max="9222" width="5.7109375" style="1" customWidth="1"/>
    <col min="9223" max="9223" width="75.140625" style="1" customWidth="1"/>
    <col min="9224" max="9224" width="15" style="1" customWidth="1"/>
    <col min="9225" max="9472" width="11.42578125" style="1"/>
    <col min="9473" max="9473" width="6.28515625" style="1" customWidth="1"/>
    <col min="9474" max="9474" width="5.28515625" style="1" customWidth="1"/>
    <col min="9475" max="9475" width="5.5703125" style="1" customWidth="1"/>
    <col min="9476" max="9477" width="5.42578125" style="1" customWidth="1"/>
    <col min="9478" max="9478" width="5.7109375" style="1" customWidth="1"/>
    <col min="9479" max="9479" width="75.140625" style="1" customWidth="1"/>
    <col min="9480" max="9480" width="15" style="1" customWidth="1"/>
    <col min="9481" max="9728" width="11.42578125" style="1"/>
    <col min="9729" max="9729" width="6.28515625" style="1" customWidth="1"/>
    <col min="9730" max="9730" width="5.28515625" style="1" customWidth="1"/>
    <col min="9731" max="9731" width="5.5703125" style="1" customWidth="1"/>
    <col min="9732" max="9733" width="5.42578125" style="1" customWidth="1"/>
    <col min="9734" max="9734" width="5.7109375" style="1" customWidth="1"/>
    <col min="9735" max="9735" width="75.140625" style="1" customWidth="1"/>
    <col min="9736" max="9736" width="15" style="1" customWidth="1"/>
    <col min="9737" max="9984" width="11.42578125" style="1"/>
    <col min="9985" max="9985" width="6.28515625" style="1" customWidth="1"/>
    <col min="9986" max="9986" width="5.28515625" style="1" customWidth="1"/>
    <col min="9987" max="9987" width="5.5703125" style="1" customWidth="1"/>
    <col min="9988" max="9989" width="5.42578125" style="1" customWidth="1"/>
    <col min="9990" max="9990" width="5.7109375" style="1" customWidth="1"/>
    <col min="9991" max="9991" width="75.140625" style="1" customWidth="1"/>
    <col min="9992" max="9992" width="15" style="1" customWidth="1"/>
    <col min="9993" max="10240" width="11.42578125" style="1"/>
    <col min="10241" max="10241" width="6.28515625" style="1" customWidth="1"/>
    <col min="10242" max="10242" width="5.28515625" style="1" customWidth="1"/>
    <col min="10243" max="10243" width="5.5703125" style="1" customWidth="1"/>
    <col min="10244" max="10245" width="5.42578125" style="1" customWidth="1"/>
    <col min="10246" max="10246" width="5.7109375" style="1" customWidth="1"/>
    <col min="10247" max="10247" width="75.140625" style="1" customWidth="1"/>
    <col min="10248" max="10248" width="15" style="1" customWidth="1"/>
    <col min="10249" max="10496" width="11.42578125" style="1"/>
    <col min="10497" max="10497" width="6.28515625" style="1" customWidth="1"/>
    <col min="10498" max="10498" width="5.28515625" style="1" customWidth="1"/>
    <col min="10499" max="10499" width="5.5703125" style="1" customWidth="1"/>
    <col min="10500" max="10501" width="5.42578125" style="1" customWidth="1"/>
    <col min="10502" max="10502" width="5.7109375" style="1" customWidth="1"/>
    <col min="10503" max="10503" width="75.140625" style="1" customWidth="1"/>
    <col min="10504" max="10504" width="15" style="1" customWidth="1"/>
    <col min="10505" max="10752" width="11.42578125" style="1"/>
    <col min="10753" max="10753" width="6.28515625" style="1" customWidth="1"/>
    <col min="10754" max="10754" width="5.28515625" style="1" customWidth="1"/>
    <col min="10755" max="10755" width="5.5703125" style="1" customWidth="1"/>
    <col min="10756" max="10757" width="5.42578125" style="1" customWidth="1"/>
    <col min="10758" max="10758" width="5.7109375" style="1" customWidth="1"/>
    <col min="10759" max="10759" width="75.140625" style="1" customWidth="1"/>
    <col min="10760" max="10760" width="15" style="1" customWidth="1"/>
    <col min="10761" max="11008" width="11.42578125" style="1"/>
    <col min="11009" max="11009" width="6.28515625" style="1" customWidth="1"/>
    <col min="11010" max="11010" width="5.28515625" style="1" customWidth="1"/>
    <col min="11011" max="11011" width="5.5703125" style="1" customWidth="1"/>
    <col min="11012" max="11013" width="5.42578125" style="1" customWidth="1"/>
    <col min="11014" max="11014" width="5.7109375" style="1" customWidth="1"/>
    <col min="11015" max="11015" width="75.140625" style="1" customWidth="1"/>
    <col min="11016" max="11016" width="15" style="1" customWidth="1"/>
    <col min="11017" max="11264" width="11.42578125" style="1"/>
    <col min="11265" max="11265" width="6.28515625" style="1" customWidth="1"/>
    <col min="11266" max="11266" width="5.28515625" style="1" customWidth="1"/>
    <col min="11267" max="11267" width="5.5703125" style="1" customWidth="1"/>
    <col min="11268" max="11269" width="5.42578125" style="1" customWidth="1"/>
    <col min="11270" max="11270" width="5.7109375" style="1" customWidth="1"/>
    <col min="11271" max="11271" width="75.140625" style="1" customWidth="1"/>
    <col min="11272" max="11272" width="15" style="1" customWidth="1"/>
    <col min="11273" max="11520" width="11.42578125" style="1"/>
    <col min="11521" max="11521" width="6.28515625" style="1" customWidth="1"/>
    <col min="11522" max="11522" width="5.28515625" style="1" customWidth="1"/>
    <col min="11523" max="11523" width="5.5703125" style="1" customWidth="1"/>
    <col min="11524" max="11525" width="5.42578125" style="1" customWidth="1"/>
    <col min="11526" max="11526" width="5.7109375" style="1" customWidth="1"/>
    <col min="11527" max="11527" width="75.140625" style="1" customWidth="1"/>
    <col min="11528" max="11528" width="15" style="1" customWidth="1"/>
    <col min="11529" max="11776" width="11.42578125" style="1"/>
    <col min="11777" max="11777" width="6.28515625" style="1" customWidth="1"/>
    <col min="11778" max="11778" width="5.28515625" style="1" customWidth="1"/>
    <col min="11779" max="11779" width="5.5703125" style="1" customWidth="1"/>
    <col min="11780" max="11781" width="5.42578125" style="1" customWidth="1"/>
    <col min="11782" max="11782" width="5.7109375" style="1" customWidth="1"/>
    <col min="11783" max="11783" width="75.140625" style="1" customWidth="1"/>
    <col min="11784" max="11784" width="15" style="1" customWidth="1"/>
    <col min="11785" max="12032" width="11.42578125" style="1"/>
    <col min="12033" max="12033" width="6.28515625" style="1" customWidth="1"/>
    <col min="12034" max="12034" width="5.28515625" style="1" customWidth="1"/>
    <col min="12035" max="12035" width="5.5703125" style="1" customWidth="1"/>
    <col min="12036" max="12037" width="5.42578125" style="1" customWidth="1"/>
    <col min="12038" max="12038" width="5.7109375" style="1" customWidth="1"/>
    <col min="12039" max="12039" width="75.140625" style="1" customWidth="1"/>
    <col min="12040" max="12040" width="15" style="1" customWidth="1"/>
    <col min="12041" max="12288" width="11.42578125" style="1"/>
    <col min="12289" max="12289" width="6.28515625" style="1" customWidth="1"/>
    <col min="12290" max="12290" width="5.28515625" style="1" customWidth="1"/>
    <col min="12291" max="12291" width="5.5703125" style="1" customWidth="1"/>
    <col min="12292" max="12293" width="5.42578125" style="1" customWidth="1"/>
    <col min="12294" max="12294" width="5.7109375" style="1" customWidth="1"/>
    <col min="12295" max="12295" width="75.140625" style="1" customWidth="1"/>
    <col min="12296" max="12296" width="15" style="1" customWidth="1"/>
    <col min="12297" max="12544" width="11.42578125" style="1"/>
    <col min="12545" max="12545" width="6.28515625" style="1" customWidth="1"/>
    <col min="12546" max="12546" width="5.28515625" style="1" customWidth="1"/>
    <col min="12547" max="12547" width="5.5703125" style="1" customWidth="1"/>
    <col min="12548" max="12549" width="5.42578125" style="1" customWidth="1"/>
    <col min="12550" max="12550" width="5.7109375" style="1" customWidth="1"/>
    <col min="12551" max="12551" width="75.140625" style="1" customWidth="1"/>
    <col min="12552" max="12552" width="15" style="1" customWidth="1"/>
    <col min="12553" max="12800" width="11.42578125" style="1"/>
    <col min="12801" max="12801" width="6.28515625" style="1" customWidth="1"/>
    <col min="12802" max="12802" width="5.28515625" style="1" customWidth="1"/>
    <col min="12803" max="12803" width="5.5703125" style="1" customWidth="1"/>
    <col min="12804" max="12805" width="5.42578125" style="1" customWidth="1"/>
    <col min="12806" max="12806" width="5.7109375" style="1" customWidth="1"/>
    <col min="12807" max="12807" width="75.140625" style="1" customWidth="1"/>
    <col min="12808" max="12808" width="15" style="1" customWidth="1"/>
    <col min="12809" max="13056" width="11.42578125" style="1"/>
    <col min="13057" max="13057" width="6.28515625" style="1" customWidth="1"/>
    <col min="13058" max="13058" width="5.28515625" style="1" customWidth="1"/>
    <col min="13059" max="13059" width="5.5703125" style="1" customWidth="1"/>
    <col min="13060" max="13061" width="5.42578125" style="1" customWidth="1"/>
    <col min="13062" max="13062" width="5.7109375" style="1" customWidth="1"/>
    <col min="13063" max="13063" width="75.140625" style="1" customWidth="1"/>
    <col min="13064" max="13064" width="15" style="1" customWidth="1"/>
    <col min="13065" max="13312" width="11.42578125" style="1"/>
    <col min="13313" max="13313" width="6.28515625" style="1" customWidth="1"/>
    <col min="13314" max="13314" width="5.28515625" style="1" customWidth="1"/>
    <col min="13315" max="13315" width="5.5703125" style="1" customWidth="1"/>
    <col min="13316" max="13317" width="5.42578125" style="1" customWidth="1"/>
    <col min="13318" max="13318" width="5.7109375" style="1" customWidth="1"/>
    <col min="13319" max="13319" width="75.140625" style="1" customWidth="1"/>
    <col min="13320" max="13320" width="15" style="1" customWidth="1"/>
    <col min="13321" max="13568" width="11.42578125" style="1"/>
    <col min="13569" max="13569" width="6.28515625" style="1" customWidth="1"/>
    <col min="13570" max="13570" width="5.28515625" style="1" customWidth="1"/>
    <col min="13571" max="13571" width="5.5703125" style="1" customWidth="1"/>
    <col min="13572" max="13573" width="5.42578125" style="1" customWidth="1"/>
    <col min="13574" max="13574" width="5.7109375" style="1" customWidth="1"/>
    <col min="13575" max="13575" width="75.140625" style="1" customWidth="1"/>
    <col min="13576" max="13576" width="15" style="1" customWidth="1"/>
    <col min="13577" max="13824" width="11.42578125" style="1"/>
    <col min="13825" max="13825" width="6.28515625" style="1" customWidth="1"/>
    <col min="13826" max="13826" width="5.28515625" style="1" customWidth="1"/>
    <col min="13827" max="13827" width="5.5703125" style="1" customWidth="1"/>
    <col min="13828" max="13829" width="5.42578125" style="1" customWidth="1"/>
    <col min="13830" max="13830" width="5.7109375" style="1" customWidth="1"/>
    <col min="13831" max="13831" width="75.140625" style="1" customWidth="1"/>
    <col min="13832" max="13832" width="15" style="1" customWidth="1"/>
    <col min="13833" max="14080" width="11.42578125" style="1"/>
    <col min="14081" max="14081" width="6.28515625" style="1" customWidth="1"/>
    <col min="14082" max="14082" width="5.28515625" style="1" customWidth="1"/>
    <col min="14083" max="14083" width="5.5703125" style="1" customWidth="1"/>
    <col min="14084" max="14085" width="5.42578125" style="1" customWidth="1"/>
    <col min="14086" max="14086" width="5.7109375" style="1" customWidth="1"/>
    <col min="14087" max="14087" width="75.140625" style="1" customWidth="1"/>
    <col min="14088" max="14088" width="15" style="1" customWidth="1"/>
    <col min="14089" max="14336" width="11.42578125" style="1"/>
    <col min="14337" max="14337" width="6.28515625" style="1" customWidth="1"/>
    <col min="14338" max="14338" width="5.28515625" style="1" customWidth="1"/>
    <col min="14339" max="14339" width="5.5703125" style="1" customWidth="1"/>
    <col min="14340" max="14341" width="5.42578125" style="1" customWidth="1"/>
    <col min="14342" max="14342" width="5.7109375" style="1" customWidth="1"/>
    <col min="14343" max="14343" width="75.140625" style="1" customWidth="1"/>
    <col min="14344" max="14344" width="15" style="1" customWidth="1"/>
    <col min="14345" max="14592" width="11.42578125" style="1"/>
    <col min="14593" max="14593" width="6.28515625" style="1" customWidth="1"/>
    <col min="14594" max="14594" width="5.28515625" style="1" customWidth="1"/>
    <col min="14595" max="14595" width="5.5703125" style="1" customWidth="1"/>
    <col min="14596" max="14597" width="5.42578125" style="1" customWidth="1"/>
    <col min="14598" max="14598" width="5.7109375" style="1" customWidth="1"/>
    <col min="14599" max="14599" width="75.140625" style="1" customWidth="1"/>
    <col min="14600" max="14600" width="15" style="1" customWidth="1"/>
    <col min="14601" max="14848" width="11.42578125" style="1"/>
    <col min="14849" max="14849" width="6.28515625" style="1" customWidth="1"/>
    <col min="14850" max="14850" width="5.28515625" style="1" customWidth="1"/>
    <col min="14851" max="14851" width="5.5703125" style="1" customWidth="1"/>
    <col min="14852" max="14853" width="5.42578125" style="1" customWidth="1"/>
    <col min="14854" max="14854" width="5.7109375" style="1" customWidth="1"/>
    <col min="14855" max="14855" width="75.140625" style="1" customWidth="1"/>
    <col min="14856" max="14856" width="15" style="1" customWidth="1"/>
    <col min="14857" max="15104" width="11.42578125" style="1"/>
    <col min="15105" max="15105" width="6.28515625" style="1" customWidth="1"/>
    <col min="15106" max="15106" width="5.28515625" style="1" customWidth="1"/>
    <col min="15107" max="15107" width="5.5703125" style="1" customWidth="1"/>
    <col min="15108" max="15109" width="5.42578125" style="1" customWidth="1"/>
    <col min="15110" max="15110" width="5.7109375" style="1" customWidth="1"/>
    <col min="15111" max="15111" width="75.140625" style="1" customWidth="1"/>
    <col min="15112" max="15112" width="15" style="1" customWidth="1"/>
    <col min="15113" max="15360" width="11.42578125" style="1"/>
    <col min="15361" max="15361" width="6.28515625" style="1" customWidth="1"/>
    <col min="15362" max="15362" width="5.28515625" style="1" customWidth="1"/>
    <col min="15363" max="15363" width="5.5703125" style="1" customWidth="1"/>
    <col min="15364" max="15365" width="5.42578125" style="1" customWidth="1"/>
    <col min="15366" max="15366" width="5.7109375" style="1" customWidth="1"/>
    <col min="15367" max="15367" width="75.140625" style="1" customWidth="1"/>
    <col min="15368" max="15368" width="15" style="1" customWidth="1"/>
    <col min="15369" max="15616" width="11.42578125" style="1"/>
    <col min="15617" max="15617" width="6.28515625" style="1" customWidth="1"/>
    <col min="15618" max="15618" width="5.28515625" style="1" customWidth="1"/>
    <col min="15619" max="15619" width="5.5703125" style="1" customWidth="1"/>
    <col min="15620" max="15621" width="5.42578125" style="1" customWidth="1"/>
    <col min="15622" max="15622" width="5.7109375" style="1" customWidth="1"/>
    <col min="15623" max="15623" width="75.140625" style="1" customWidth="1"/>
    <col min="15624" max="15624" width="15" style="1" customWidth="1"/>
    <col min="15625" max="15872" width="11.42578125" style="1"/>
    <col min="15873" max="15873" width="6.28515625" style="1" customWidth="1"/>
    <col min="15874" max="15874" width="5.28515625" style="1" customWidth="1"/>
    <col min="15875" max="15875" width="5.5703125" style="1" customWidth="1"/>
    <col min="15876" max="15877" width="5.42578125" style="1" customWidth="1"/>
    <col min="15878" max="15878" width="5.7109375" style="1" customWidth="1"/>
    <col min="15879" max="15879" width="75.140625" style="1" customWidth="1"/>
    <col min="15880" max="15880" width="15" style="1" customWidth="1"/>
    <col min="15881" max="16128" width="11.42578125" style="1"/>
    <col min="16129" max="16129" width="6.28515625" style="1" customWidth="1"/>
    <col min="16130" max="16130" width="5.28515625" style="1" customWidth="1"/>
    <col min="16131" max="16131" width="5.5703125" style="1" customWidth="1"/>
    <col min="16132" max="16133" width="5.42578125" style="1" customWidth="1"/>
    <col min="16134" max="16134" width="5.7109375" style="1" customWidth="1"/>
    <col min="16135" max="16135" width="75.140625" style="1" customWidth="1"/>
    <col min="16136" max="16136" width="15" style="1" customWidth="1"/>
    <col min="16137" max="16384" width="11.42578125" style="1"/>
  </cols>
  <sheetData>
    <row r="1" spans="2:31" ht="18">
      <c r="B1" s="2" t="s">
        <v>277</v>
      </c>
      <c r="C1" s="3"/>
      <c r="D1" s="3"/>
      <c r="E1" s="3"/>
      <c r="F1" s="3"/>
      <c r="G1" s="1" t="s">
        <v>278</v>
      </c>
    </row>
    <row r="2" spans="2:31" ht="18">
      <c r="B2" s="2" t="s">
        <v>279</v>
      </c>
      <c r="C2" s="3"/>
      <c r="D2" s="3"/>
      <c r="E2" s="3"/>
      <c r="F2" s="3"/>
      <c r="H2" s="302"/>
    </row>
    <row r="3" spans="2:31" ht="18">
      <c r="B3" s="2"/>
      <c r="C3" s="3"/>
      <c r="D3" s="3"/>
      <c r="E3" s="3"/>
      <c r="F3" s="3"/>
      <c r="H3" s="302"/>
    </row>
    <row r="4" spans="2:31" ht="18">
      <c r="B4" s="2"/>
      <c r="C4" s="3"/>
      <c r="D4" s="3"/>
      <c r="E4" s="3"/>
      <c r="F4" s="3"/>
      <c r="H4" s="302"/>
    </row>
    <row r="5" spans="2:31" ht="30.75">
      <c r="B5" s="684" t="s">
        <v>372</v>
      </c>
      <c r="C5" s="684"/>
      <c r="D5" s="684"/>
      <c r="E5" s="684"/>
      <c r="F5" s="684"/>
      <c r="G5" s="684"/>
      <c r="H5" s="684"/>
    </row>
    <row r="6" spans="2:31" ht="30.75">
      <c r="B6" s="685" t="s">
        <v>280</v>
      </c>
      <c r="C6" s="685"/>
      <c r="D6" s="685"/>
      <c r="E6" s="685"/>
      <c r="F6" s="685"/>
      <c r="G6" s="685"/>
      <c r="H6" s="685"/>
    </row>
    <row r="7" spans="2:31" ht="15.75" thickBot="1">
      <c r="B7" s="7"/>
      <c r="C7" s="7"/>
      <c r="D7" s="7"/>
      <c r="E7" s="7"/>
      <c r="F7" s="7"/>
      <c r="G7" s="7"/>
      <c r="H7" s="7"/>
    </row>
    <row r="8" spans="2:31" ht="15.75" thickBot="1">
      <c r="B8" s="1"/>
      <c r="C8" s="303"/>
      <c r="D8" s="1" t="s">
        <v>281</v>
      </c>
      <c r="E8" s="7"/>
      <c r="F8" s="7"/>
      <c r="G8" s="7"/>
      <c r="H8" s="7"/>
    </row>
    <row r="9" spans="2:31">
      <c r="B9" s="1"/>
      <c r="C9" s="115"/>
      <c r="D9" s="1" t="s">
        <v>282</v>
      </c>
      <c r="E9" s="7"/>
      <c r="F9" s="7"/>
      <c r="G9" s="7"/>
      <c r="H9" s="7"/>
    </row>
    <row r="10" spans="2:31">
      <c r="B10" s="10"/>
    </row>
    <row r="11" spans="2:31" ht="21.75" customHeight="1">
      <c r="B11" s="1"/>
      <c r="C11" s="11"/>
      <c r="D11" s="1" t="s">
        <v>283</v>
      </c>
    </row>
    <row r="12" spans="2:31">
      <c r="B12" s="1"/>
      <c r="C12" s="12"/>
      <c r="D12" s="1" t="s">
        <v>282</v>
      </c>
    </row>
    <row r="13" spans="2:31">
      <c r="B13" s="10"/>
      <c r="F13" s="1"/>
    </row>
    <row r="14" spans="2:31" s="166" customFormat="1" ht="18.75" thickBot="1">
      <c r="B14" s="304"/>
      <c r="C14" s="305"/>
      <c r="D14" s="306"/>
      <c r="E14" s="305"/>
      <c r="F14" s="305"/>
      <c r="G14" s="307"/>
      <c r="H14" s="308"/>
    </row>
    <row r="15" spans="2:31" s="166" customFormat="1" ht="129" thickBot="1">
      <c r="B15" s="439" t="s">
        <v>5</v>
      </c>
      <c r="C15" s="440" t="s">
        <v>284</v>
      </c>
      <c r="D15" s="441" t="s">
        <v>7</v>
      </c>
      <c r="E15" s="440" t="s">
        <v>8</v>
      </c>
      <c r="F15" s="441" t="s">
        <v>9</v>
      </c>
      <c r="G15" s="442" t="s">
        <v>10</v>
      </c>
      <c r="H15" s="443" t="s">
        <v>285</v>
      </c>
      <c r="AE15" s="309"/>
    </row>
    <row r="16" spans="2:31" s="166" customFormat="1" ht="18.75" thickBot="1">
      <c r="B16" s="310" t="s">
        <v>99</v>
      </c>
      <c r="C16" s="311"/>
      <c r="D16" s="312"/>
      <c r="E16" s="311"/>
      <c r="F16" s="312"/>
      <c r="G16" s="313" t="s">
        <v>286</v>
      </c>
      <c r="H16" s="414">
        <f>H17+H34+H40+H41</f>
        <v>247330</v>
      </c>
    </row>
    <row r="17" spans="1:38" ht="15.75" thickBot="1">
      <c r="B17" s="314"/>
      <c r="C17" s="315" t="s">
        <v>22</v>
      </c>
      <c r="D17" s="316"/>
      <c r="E17" s="317"/>
      <c r="F17" s="316"/>
      <c r="G17" s="318" t="s">
        <v>287</v>
      </c>
      <c r="H17" s="415">
        <f>H18+H21+H25+H31+H33</f>
        <v>49520</v>
      </c>
    </row>
    <row r="18" spans="1:38">
      <c r="B18" s="319"/>
      <c r="C18" s="320"/>
      <c r="D18" s="321" t="s">
        <v>24</v>
      </c>
      <c r="E18" s="322"/>
      <c r="F18" s="321"/>
      <c r="G18" s="323" t="s">
        <v>288</v>
      </c>
      <c r="H18" s="416">
        <f>H19+H20</f>
        <v>30000</v>
      </c>
    </row>
    <row r="19" spans="1:38">
      <c r="B19" s="319"/>
      <c r="C19" s="324"/>
      <c r="D19" s="319"/>
      <c r="E19" s="58" t="s">
        <v>24</v>
      </c>
      <c r="F19" s="319"/>
      <c r="G19" s="325" t="s">
        <v>289</v>
      </c>
      <c r="H19" s="417">
        <v>30000</v>
      </c>
    </row>
    <row r="20" spans="1:38">
      <c r="B20" s="319"/>
      <c r="C20" s="324"/>
      <c r="D20" s="319"/>
      <c r="E20" s="58" t="s">
        <v>27</v>
      </c>
      <c r="F20" s="319"/>
      <c r="G20" s="326" t="s">
        <v>290</v>
      </c>
      <c r="H20" s="418"/>
    </row>
    <row r="21" spans="1:38">
      <c r="B21" s="327"/>
      <c r="C21" s="328"/>
      <c r="D21" s="329" t="s">
        <v>27</v>
      </c>
      <c r="E21" s="330"/>
      <c r="F21" s="329"/>
      <c r="G21" s="331" t="s">
        <v>291</v>
      </c>
      <c r="H21" s="417">
        <f>SUM(H22:H24)</f>
        <v>3700</v>
      </c>
    </row>
    <row r="22" spans="1:38">
      <c r="B22" s="319"/>
      <c r="C22" s="324"/>
      <c r="D22" s="319"/>
      <c r="E22" s="58" t="s">
        <v>24</v>
      </c>
      <c r="F22" s="319"/>
      <c r="G22" s="325" t="s">
        <v>292</v>
      </c>
      <c r="H22" s="417">
        <v>700</v>
      </c>
    </row>
    <row r="23" spans="1:38">
      <c r="B23" s="319"/>
      <c r="C23" s="324"/>
      <c r="D23" s="319"/>
      <c r="E23" s="58" t="s">
        <v>27</v>
      </c>
      <c r="F23" s="319"/>
      <c r="G23" s="325" t="s">
        <v>293</v>
      </c>
      <c r="H23" s="417">
        <v>2000</v>
      </c>
    </row>
    <row r="24" spans="1:38">
      <c r="B24" s="332"/>
      <c r="C24" s="333"/>
      <c r="D24" s="332"/>
      <c r="E24" s="334" t="s">
        <v>48</v>
      </c>
      <c r="F24" s="332"/>
      <c r="G24" s="326" t="s">
        <v>294</v>
      </c>
      <c r="H24" s="418">
        <v>1000</v>
      </c>
    </row>
    <row r="25" spans="1:38">
      <c r="B25" s="327"/>
      <c r="C25" s="328"/>
      <c r="D25" s="329" t="s">
        <v>48</v>
      </c>
      <c r="E25" s="330"/>
      <c r="F25" s="329"/>
      <c r="G25" s="335" t="s">
        <v>295</v>
      </c>
      <c r="H25" s="419">
        <f>SUM(H26:H30)</f>
        <v>15800</v>
      </c>
    </row>
    <row r="26" spans="1:38" s="336" customFormat="1">
      <c r="A26" s="1"/>
      <c r="B26" s="319"/>
      <c r="C26" s="324"/>
      <c r="D26" s="319"/>
      <c r="E26" s="58" t="s">
        <v>24</v>
      </c>
      <c r="F26" s="319"/>
      <c r="G26" s="325" t="s">
        <v>296</v>
      </c>
      <c r="H26" s="417">
        <v>7000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s="336" customFormat="1">
      <c r="A27" s="1"/>
      <c r="B27" s="319"/>
      <c r="C27" s="324"/>
      <c r="D27" s="319"/>
      <c r="E27" s="58" t="s">
        <v>27</v>
      </c>
      <c r="F27" s="319"/>
      <c r="G27" s="325" t="s">
        <v>297</v>
      </c>
      <c r="H27" s="417">
        <v>3000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s="336" customFormat="1">
      <c r="A28" s="1"/>
      <c r="B28" s="319"/>
      <c r="C28" s="324"/>
      <c r="D28" s="319"/>
      <c r="E28" s="58" t="s">
        <v>48</v>
      </c>
      <c r="F28" s="319"/>
      <c r="G28" s="325" t="s">
        <v>298</v>
      </c>
      <c r="H28" s="417">
        <v>300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s="336" customFormat="1">
      <c r="A29" s="1"/>
      <c r="B29" s="319"/>
      <c r="C29" s="324"/>
      <c r="D29" s="319"/>
      <c r="E29" s="58" t="s">
        <v>30</v>
      </c>
      <c r="F29" s="319"/>
      <c r="G29" s="325" t="s">
        <v>299</v>
      </c>
      <c r="H29" s="417">
        <v>3500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s="336" customFormat="1">
      <c r="A30" s="1"/>
      <c r="B30" s="332"/>
      <c r="C30" s="333"/>
      <c r="D30" s="332"/>
      <c r="E30" s="334" t="s">
        <v>50</v>
      </c>
      <c r="F30" s="332"/>
      <c r="G30" s="326" t="s">
        <v>136</v>
      </c>
      <c r="H30" s="418">
        <v>2000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>
      <c r="B31" s="327"/>
      <c r="C31" s="328"/>
      <c r="D31" s="329" t="s">
        <v>30</v>
      </c>
      <c r="E31" s="330"/>
      <c r="F31" s="329"/>
      <c r="G31" s="335" t="s">
        <v>300</v>
      </c>
      <c r="H31" s="419">
        <f>SUM(H32)</f>
        <v>10</v>
      </c>
    </row>
    <row r="32" spans="1:38">
      <c r="B32" s="332"/>
      <c r="C32" s="333"/>
      <c r="D32" s="332"/>
      <c r="E32" s="334" t="s">
        <v>24</v>
      </c>
      <c r="F32" s="332"/>
      <c r="G32" s="325" t="s">
        <v>301</v>
      </c>
      <c r="H32" s="418">
        <v>10</v>
      </c>
    </row>
    <row r="33" spans="2:11" ht="15.75" thickBot="1">
      <c r="B33" s="337"/>
      <c r="C33" s="328"/>
      <c r="D33" s="329" t="s">
        <v>50</v>
      </c>
      <c r="E33" s="330"/>
      <c r="F33" s="329"/>
      <c r="G33" s="335" t="s">
        <v>247</v>
      </c>
      <c r="H33" s="420">
        <v>10</v>
      </c>
      <c r="K33" s="338" t="s">
        <v>302</v>
      </c>
    </row>
    <row r="34" spans="2:11" ht="15.75" thickBot="1">
      <c r="B34" s="36"/>
      <c r="C34" s="339" t="s">
        <v>82</v>
      </c>
      <c r="D34" s="339"/>
      <c r="E34" s="340"/>
      <c r="F34" s="339"/>
      <c r="G34" s="341" t="s">
        <v>303</v>
      </c>
      <c r="H34" s="421">
        <f>H35+H38+H39</f>
        <v>103800</v>
      </c>
    </row>
    <row r="35" spans="2:11">
      <c r="B35" s="46"/>
      <c r="C35" s="342"/>
      <c r="D35" s="321" t="s">
        <v>24</v>
      </c>
      <c r="E35" s="343"/>
      <c r="F35" s="321"/>
      <c r="G35" s="323" t="s">
        <v>304</v>
      </c>
      <c r="H35" s="416">
        <f>SUM(H36:H37)</f>
        <v>103600</v>
      </c>
    </row>
    <row r="36" spans="2:11">
      <c r="B36" s="56"/>
      <c r="C36" s="319"/>
      <c r="D36" s="319"/>
      <c r="E36" s="58" t="s">
        <v>24</v>
      </c>
      <c r="F36" s="319"/>
      <c r="G36" s="325" t="s">
        <v>305</v>
      </c>
      <c r="H36" s="417">
        <v>38850</v>
      </c>
    </row>
    <row r="37" spans="2:11">
      <c r="B37" s="83"/>
      <c r="C37" s="332"/>
      <c r="D37" s="332"/>
      <c r="E37" s="334" t="s">
        <v>27</v>
      </c>
      <c r="F37" s="332"/>
      <c r="G37" s="326" t="s">
        <v>290</v>
      </c>
      <c r="H37" s="418">
        <v>64750</v>
      </c>
    </row>
    <row r="38" spans="2:11">
      <c r="B38" s="83"/>
      <c r="C38" s="332"/>
      <c r="D38" s="344" t="s">
        <v>27</v>
      </c>
      <c r="E38" s="345"/>
      <c r="F38" s="344"/>
      <c r="G38" s="346" t="s">
        <v>306</v>
      </c>
      <c r="H38" s="418"/>
    </row>
    <row r="39" spans="2:11" ht="15.75" thickBot="1">
      <c r="B39" s="56"/>
      <c r="C39" s="319"/>
      <c r="D39" s="347" t="s">
        <v>50</v>
      </c>
      <c r="E39" s="348"/>
      <c r="F39" s="347"/>
      <c r="G39" s="349" t="s">
        <v>136</v>
      </c>
      <c r="H39" s="422">
        <v>200</v>
      </c>
    </row>
    <row r="40" spans="2:11" ht="15.75" thickBot="1">
      <c r="B40" s="36"/>
      <c r="C40" s="339" t="s">
        <v>99</v>
      </c>
      <c r="D40" s="339"/>
      <c r="E40" s="340"/>
      <c r="F40" s="339"/>
      <c r="G40" s="341" t="s">
        <v>307</v>
      </c>
      <c r="H40" s="421">
        <v>94000</v>
      </c>
      <c r="K40" s="350"/>
    </row>
    <row r="41" spans="2:11" ht="15.75" thickBot="1">
      <c r="B41" s="36"/>
      <c r="C41" s="339" t="s">
        <v>308</v>
      </c>
      <c r="D41" s="339"/>
      <c r="E41" s="340"/>
      <c r="F41" s="339"/>
      <c r="G41" s="341" t="s">
        <v>309</v>
      </c>
      <c r="H41" s="421">
        <v>10</v>
      </c>
    </row>
    <row r="42" spans="2:11" s="166" customFormat="1" ht="18.75" thickBot="1">
      <c r="B42" s="351" t="s">
        <v>137</v>
      </c>
      <c r="C42" s="352"/>
      <c r="D42" s="352"/>
      <c r="E42" s="353"/>
      <c r="F42" s="352"/>
      <c r="G42" s="354" t="s">
        <v>196</v>
      </c>
      <c r="H42" s="423">
        <f>H43+H44</f>
        <v>65037</v>
      </c>
    </row>
    <row r="43" spans="2:11" s="166" customFormat="1" ht="15.75" thickBot="1">
      <c r="B43" s="355"/>
      <c r="C43" s="339" t="s">
        <v>22</v>
      </c>
      <c r="D43" s="339"/>
      <c r="E43" s="340"/>
      <c r="F43" s="339"/>
      <c r="G43" s="341" t="s">
        <v>310</v>
      </c>
      <c r="H43" s="423">
        <v>10</v>
      </c>
    </row>
    <row r="44" spans="2:11" ht="15.75" thickBot="1">
      <c r="B44" s="36"/>
      <c r="C44" s="339" t="s">
        <v>99</v>
      </c>
      <c r="D44" s="314"/>
      <c r="E44" s="356"/>
      <c r="F44" s="314"/>
      <c r="G44" s="357" t="s">
        <v>311</v>
      </c>
      <c r="H44" s="423">
        <f>H45+H49+H54+H55</f>
        <v>65027</v>
      </c>
    </row>
    <row r="45" spans="2:11">
      <c r="B45" s="358"/>
      <c r="C45" s="359"/>
      <c r="D45" s="360" t="s">
        <v>27</v>
      </c>
      <c r="E45" s="361"/>
      <c r="F45" s="360"/>
      <c r="G45" s="362" t="s">
        <v>312</v>
      </c>
      <c r="H45" s="424">
        <f>SUM(H46:H48)</f>
        <v>35020</v>
      </c>
    </row>
    <row r="46" spans="2:11">
      <c r="B46" s="363"/>
      <c r="C46" s="364"/>
      <c r="D46" s="364"/>
      <c r="E46" s="365" t="s">
        <v>24</v>
      </c>
      <c r="F46" s="364"/>
      <c r="G46" s="366" t="s">
        <v>313</v>
      </c>
      <c r="H46" s="425">
        <v>10</v>
      </c>
    </row>
    <row r="47" spans="2:11">
      <c r="B47" s="358"/>
      <c r="C47" s="359"/>
      <c r="D47" s="359"/>
      <c r="E47" s="367" t="s">
        <v>27</v>
      </c>
      <c r="F47" s="359"/>
      <c r="G47" s="368" t="s">
        <v>314</v>
      </c>
      <c r="H47" s="424">
        <v>10</v>
      </c>
    </row>
    <row r="48" spans="2:11">
      <c r="B48" s="358"/>
      <c r="C48" s="359"/>
      <c r="D48" s="359"/>
      <c r="E48" s="367" t="s">
        <v>50</v>
      </c>
      <c r="F48" s="359"/>
      <c r="G48" s="368" t="s">
        <v>371</v>
      </c>
      <c r="H48" s="424">
        <v>35000</v>
      </c>
    </row>
    <row r="49" spans="2:11">
      <c r="B49" s="358"/>
      <c r="C49" s="359"/>
      <c r="D49" s="360" t="s">
        <v>34</v>
      </c>
      <c r="E49" s="361"/>
      <c r="F49" s="360"/>
      <c r="G49" s="362" t="s">
        <v>315</v>
      </c>
      <c r="H49" s="424">
        <f>H50+H51+H52</f>
        <v>29997</v>
      </c>
    </row>
    <row r="50" spans="2:11">
      <c r="B50" s="358"/>
      <c r="C50" s="359"/>
      <c r="D50" s="359"/>
      <c r="E50" s="367" t="s">
        <v>24</v>
      </c>
      <c r="F50" s="359"/>
      <c r="G50" s="368" t="s">
        <v>316</v>
      </c>
      <c r="H50" s="424">
        <v>2500</v>
      </c>
      <c r="J50" s="369"/>
    </row>
    <row r="51" spans="2:11">
      <c r="B51" s="363"/>
      <c r="C51" s="364"/>
      <c r="D51" s="364"/>
      <c r="E51" s="365" t="s">
        <v>30</v>
      </c>
      <c r="F51" s="364"/>
      <c r="G51" s="366" t="s">
        <v>317</v>
      </c>
      <c r="H51" s="425">
        <v>10</v>
      </c>
    </row>
    <row r="52" spans="2:11">
      <c r="B52" s="358"/>
      <c r="C52" s="359"/>
      <c r="D52" s="359"/>
      <c r="E52" s="367" t="s">
        <v>50</v>
      </c>
      <c r="F52" s="359"/>
      <c r="G52" s="368" t="s">
        <v>318</v>
      </c>
      <c r="H52" s="424">
        <v>27487</v>
      </c>
    </row>
    <row r="53" spans="2:11">
      <c r="B53" s="358"/>
      <c r="C53" s="360"/>
      <c r="D53" s="360" t="s">
        <v>127</v>
      </c>
      <c r="E53" s="361"/>
      <c r="F53" s="360"/>
      <c r="G53" s="362" t="s">
        <v>319</v>
      </c>
      <c r="H53" s="424"/>
    </row>
    <row r="54" spans="2:11">
      <c r="B54" s="370"/>
      <c r="C54" s="371"/>
      <c r="D54" s="372" t="s">
        <v>220</v>
      </c>
      <c r="E54" s="373"/>
      <c r="F54" s="372"/>
      <c r="G54" s="374" t="s">
        <v>320</v>
      </c>
      <c r="H54" s="426">
        <v>10</v>
      </c>
    </row>
    <row r="55" spans="2:11" ht="15.75" thickBot="1">
      <c r="B55" s="370"/>
      <c r="C55" s="371"/>
      <c r="D55" s="372" t="s">
        <v>222</v>
      </c>
      <c r="E55" s="373"/>
      <c r="F55" s="372"/>
      <c r="G55" s="374" t="s">
        <v>321</v>
      </c>
      <c r="H55" s="426"/>
    </row>
    <row r="56" spans="2:11" s="166" customFormat="1" ht="18.75" thickBot="1">
      <c r="B56" s="351" t="s">
        <v>146</v>
      </c>
      <c r="C56" s="310"/>
      <c r="D56" s="310"/>
      <c r="E56" s="375"/>
      <c r="F56" s="310"/>
      <c r="G56" s="354" t="s">
        <v>322</v>
      </c>
      <c r="H56" s="423">
        <f>SUM(H57:H58)</f>
        <v>4010</v>
      </c>
    </row>
    <row r="57" spans="2:11" s="166" customFormat="1" ht="15.75" thickBot="1">
      <c r="B57" s="376"/>
      <c r="C57" s="377" t="s">
        <v>22</v>
      </c>
      <c r="D57" s="377"/>
      <c r="E57" s="378"/>
      <c r="F57" s="377"/>
      <c r="G57" s="379" t="s">
        <v>323</v>
      </c>
      <c r="H57" s="415">
        <v>4000</v>
      </c>
    </row>
    <row r="58" spans="2:11" ht="15.75" thickBot="1">
      <c r="B58" s="36"/>
      <c r="C58" s="339" t="s">
        <v>308</v>
      </c>
      <c r="D58" s="339"/>
      <c r="E58" s="340"/>
      <c r="F58" s="339"/>
      <c r="G58" s="341" t="s">
        <v>324</v>
      </c>
      <c r="H58" s="421">
        <v>10</v>
      </c>
    </row>
    <row r="59" spans="2:11" ht="18.75" thickBot="1">
      <c r="B59" s="351" t="s">
        <v>154</v>
      </c>
      <c r="C59" s="352"/>
      <c r="D59" s="352"/>
      <c r="E59" s="353"/>
      <c r="F59" s="352"/>
      <c r="G59" s="354" t="s">
        <v>325</v>
      </c>
      <c r="H59" s="423">
        <f>SUM(H60:H61)</f>
        <v>20</v>
      </c>
    </row>
    <row r="60" spans="2:11" ht="15.75" thickBot="1">
      <c r="B60" s="380"/>
      <c r="C60" s="360" t="s">
        <v>22</v>
      </c>
      <c r="D60" s="360"/>
      <c r="E60" s="361"/>
      <c r="F60" s="360"/>
      <c r="G60" s="362" t="s">
        <v>326</v>
      </c>
      <c r="H60" s="424">
        <v>10</v>
      </c>
    </row>
    <row r="61" spans="2:11" ht="15.75" thickBot="1">
      <c r="B61" s="36"/>
      <c r="C61" s="339" t="s">
        <v>82</v>
      </c>
      <c r="D61" s="339"/>
      <c r="E61" s="340"/>
      <c r="F61" s="339"/>
      <c r="G61" s="341" t="s">
        <v>327</v>
      </c>
      <c r="H61" s="421">
        <v>10</v>
      </c>
      <c r="K61" s="381" t="s">
        <v>302</v>
      </c>
    </row>
    <row r="62" spans="2:11" s="166" customFormat="1" ht="18.75" thickBot="1">
      <c r="B62" s="382" t="s">
        <v>159</v>
      </c>
      <c r="C62" s="383"/>
      <c r="D62" s="383"/>
      <c r="E62" s="384"/>
      <c r="F62" s="383"/>
      <c r="G62" s="385" t="s">
        <v>328</v>
      </c>
      <c r="H62" s="414">
        <f>H63+H66+H75+H81+H84</f>
        <v>1303268</v>
      </c>
    </row>
    <row r="63" spans="2:11" ht="15.75" thickBot="1">
      <c r="B63" s="36"/>
      <c r="C63" s="339" t="s">
        <v>22</v>
      </c>
      <c r="D63" s="339"/>
      <c r="E63" s="340"/>
      <c r="F63" s="339"/>
      <c r="G63" s="341" t="s">
        <v>329</v>
      </c>
      <c r="H63" s="421">
        <f>SUM(H64:H65)</f>
        <v>2010</v>
      </c>
    </row>
    <row r="64" spans="2:11">
      <c r="B64" s="386"/>
      <c r="C64" s="387"/>
      <c r="D64" s="388" t="s">
        <v>24</v>
      </c>
      <c r="E64" s="389"/>
      <c r="F64" s="388"/>
      <c r="G64" s="390" t="s">
        <v>330</v>
      </c>
      <c r="H64" s="427">
        <v>10</v>
      </c>
    </row>
    <row r="65" spans="2:8" ht="15.75" thickBot="1">
      <c r="B65" s="71"/>
      <c r="C65" s="327"/>
      <c r="D65" s="329" t="s">
        <v>27</v>
      </c>
      <c r="E65" s="330"/>
      <c r="F65" s="329"/>
      <c r="G65" s="335" t="s">
        <v>331</v>
      </c>
      <c r="H65" s="419">
        <v>2000</v>
      </c>
    </row>
    <row r="66" spans="2:8" ht="15.75" thickBot="1">
      <c r="B66" s="36"/>
      <c r="C66" s="339" t="s">
        <v>82</v>
      </c>
      <c r="D66" s="339"/>
      <c r="E66" s="340"/>
      <c r="F66" s="339"/>
      <c r="G66" s="341" t="s">
        <v>332</v>
      </c>
      <c r="H66" s="421">
        <f>SUM(H67:H74)</f>
        <v>12800</v>
      </c>
    </row>
    <row r="67" spans="2:8">
      <c r="B67" s="386"/>
      <c r="C67" s="387"/>
      <c r="D67" s="388" t="s">
        <v>24</v>
      </c>
      <c r="E67" s="389"/>
      <c r="F67" s="388"/>
      <c r="G67" s="390" t="s">
        <v>333</v>
      </c>
      <c r="H67" s="427">
        <v>7000</v>
      </c>
    </row>
    <row r="68" spans="2:8">
      <c r="B68" s="391"/>
      <c r="C68" s="392"/>
      <c r="D68" s="393" t="s">
        <v>27</v>
      </c>
      <c r="E68" s="394"/>
      <c r="F68" s="393"/>
      <c r="G68" s="395" t="s">
        <v>334</v>
      </c>
      <c r="H68" s="428">
        <v>500</v>
      </c>
    </row>
    <row r="69" spans="2:8">
      <c r="B69" s="391"/>
      <c r="C69" s="392"/>
      <c r="D69" s="393" t="s">
        <v>48</v>
      </c>
      <c r="E69" s="394"/>
      <c r="F69" s="393"/>
      <c r="G69" s="395" t="s">
        <v>335</v>
      </c>
      <c r="H69" s="428">
        <v>2400</v>
      </c>
    </row>
    <row r="70" spans="2:8">
      <c r="B70" s="391"/>
      <c r="C70" s="392"/>
      <c r="D70" s="393" t="s">
        <v>30</v>
      </c>
      <c r="E70" s="394"/>
      <c r="F70" s="393"/>
      <c r="G70" s="395" t="s">
        <v>336</v>
      </c>
      <c r="H70" s="428">
        <v>1600</v>
      </c>
    </row>
    <row r="71" spans="2:8">
      <c r="B71" s="391"/>
      <c r="C71" s="392"/>
      <c r="D71" s="393" t="s">
        <v>39</v>
      </c>
      <c r="E71" s="394"/>
      <c r="F71" s="393"/>
      <c r="G71" s="395" t="s">
        <v>337</v>
      </c>
      <c r="H71" s="428">
        <v>200</v>
      </c>
    </row>
    <row r="72" spans="2:8">
      <c r="B72" s="391"/>
      <c r="C72" s="392"/>
      <c r="D72" s="393" t="s">
        <v>71</v>
      </c>
      <c r="E72" s="394"/>
      <c r="F72" s="393"/>
      <c r="G72" s="395" t="s">
        <v>338</v>
      </c>
      <c r="H72" s="428">
        <v>900</v>
      </c>
    </row>
    <row r="73" spans="2:8">
      <c r="B73" s="391"/>
      <c r="C73" s="392"/>
      <c r="D73" s="393" t="s">
        <v>34</v>
      </c>
      <c r="E73" s="394"/>
      <c r="F73" s="393"/>
      <c r="G73" s="395" t="s">
        <v>339</v>
      </c>
      <c r="H73" s="428">
        <v>100</v>
      </c>
    </row>
    <row r="74" spans="2:8" ht="15.75" thickBot="1">
      <c r="B74" s="56"/>
      <c r="C74" s="319"/>
      <c r="D74" s="347" t="s">
        <v>127</v>
      </c>
      <c r="E74" s="348"/>
      <c r="F74" s="347"/>
      <c r="G74" s="331" t="s">
        <v>340</v>
      </c>
      <c r="H74" s="417">
        <v>100</v>
      </c>
    </row>
    <row r="75" spans="2:8" ht="15.75" thickBot="1">
      <c r="B75" s="36"/>
      <c r="C75" s="339" t="s">
        <v>99</v>
      </c>
      <c r="D75" s="339"/>
      <c r="E75" s="340"/>
      <c r="F75" s="339"/>
      <c r="G75" s="341" t="s">
        <v>341</v>
      </c>
      <c r="H75" s="421">
        <f>SUM(H76:H78)</f>
        <v>1285348</v>
      </c>
    </row>
    <row r="76" spans="2:8">
      <c r="B76" s="386"/>
      <c r="C76" s="387"/>
      <c r="D76" s="388" t="s">
        <v>24</v>
      </c>
      <c r="E76" s="389"/>
      <c r="F76" s="388"/>
      <c r="G76" s="390" t="s">
        <v>342</v>
      </c>
      <c r="H76" s="427">
        <v>1285328</v>
      </c>
    </row>
    <row r="77" spans="2:8">
      <c r="B77" s="391"/>
      <c r="C77" s="392"/>
      <c r="D77" s="393" t="s">
        <v>27</v>
      </c>
      <c r="E77" s="394"/>
      <c r="F77" s="393"/>
      <c r="G77" s="395" t="s">
        <v>343</v>
      </c>
      <c r="H77" s="428">
        <v>10</v>
      </c>
    </row>
    <row r="78" spans="2:8">
      <c r="B78" s="71"/>
      <c r="C78" s="327"/>
      <c r="D78" s="329" t="s">
        <v>48</v>
      </c>
      <c r="E78" s="330"/>
      <c r="F78" s="329"/>
      <c r="G78" s="335" t="s">
        <v>344</v>
      </c>
      <c r="H78" s="419">
        <f>SUM(H79:H80)</f>
        <v>10</v>
      </c>
    </row>
    <row r="79" spans="2:8">
      <c r="B79" s="56"/>
      <c r="C79" s="319"/>
      <c r="D79" s="347"/>
      <c r="E79" s="348" t="s">
        <v>24</v>
      </c>
      <c r="F79" s="347"/>
      <c r="G79" s="331" t="s">
        <v>344</v>
      </c>
      <c r="H79" s="417">
        <v>10</v>
      </c>
    </row>
    <row r="80" spans="2:8" ht="15.75" thickBot="1">
      <c r="B80" s="56"/>
      <c r="C80" s="319"/>
      <c r="D80" s="347"/>
      <c r="E80" s="348" t="s">
        <v>27</v>
      </c>
      <c r="F80" s="347"/>
      <c r="G80" s="331" t="s">
        <v>345</v>
      </c>
      <c r="H80" s="417">
        <v>0</v>
      </c>
    </row>
    <row r="81" spans="2:8" ht="15.75" thickBot="1">
      <c r="B81" s="36"/>
      <c r="C81" s="339" t="s">
        <v>106</v>
      </c>
      <c r="D81" s="339"/>
      <c r="E81" s="340"/>
      <c r="F81" s="339"/>
      <c r="G81" s="341" t="s">
        <v>346</v>
      </c>
      <c r="H81" s="421">
        <f>SUM(H82:H83)</f>
        <v>110</v>
      </c>
    </row>
    <row r="82" spans="2:8" ht="15.75" thickBot="1">
      <c r="B82" s="56"/>
      <c r="C82" s="319"/>
      <c r="D82" s="347" t="s">
        <v>24</v>
      </c>
      <c r="E82" s="348"/>
      <c r="F82" s="347"/>
      <c r="G82" s="331" t="s">
        <v>347</v>
      </c>
      <c r="H82" s="417">
        <v>100</v>
      </c>
    </row>
    <row r="83" spans="2:8">
      <c r="B83" s="386"/>
      <c r="C83" s="387"/>
      <c r="D83" s="388" t="s">
        <v>50</v>
      </c>
      <c r="E83" s="389"/>
      <c r="F83" s="388"/>
      <c r="G83" s="390" t="s">
        <v>348</v>
      </c>
      <c r="H83" s="427">
        <v>10</v>
      </c>
    </row>
    <row r="84" spans="2:8" ht="15.75" thickBot="1">
      <c r="B84" s="396"/>
      <c r="C84" s="377" t="s">
        <v>308</v>
      </c>
      <c r="D84" s="377"/>
      <c r="E84" s="378"/>
      <c r="F84" s="377"/>
      <c r="G84" s="379" t="s">
        <v>349</v>
      </c>
      <c r="H84" s="415">
        <f>SUM(H85:H86)</f>
        <v>3000</v>
      </c>
    </row>
    <row r="85" spans="2:8">
      <c r="B85" s="83"/>
      <c r="C85" s="332"/>
      <c r="D85" s="344" t="s">
        <v>24</v>
      </c>
      <c r="E85" s="345"/>
      <c r="F85" s="344"/>
      <c r="G85" s="346" t="s">
        <v>350</v>
      </c>
      <c r="H85" s="418">
        <v>500</v>
      </c>
    </row>
    <row r="86" spans="2:8" ht="15.75" thickBot="1">
      <c r="B86" s="56"/>
      <c r="C86" s="319"/>
      <c r="D86" s="347" t="s">
        <v>50</v>
      </c>
      <c r="E86" s="348"/>
      <c r="F86" s="347"/>
      <c r="G86" s="331" t="s">
        <v>136</v>
      </c>
      <c r="H86" s="417">
        <v>2500</v>
      </c>
    </row>
    <row r="87" spans="2:8" s="166" customFormat="1" ht="18.75" thickBot="1">
      <c r="B87" s="351" t="s">
        <v>174</v>
      </c>
      <c r="C87" s="310"/>
      <c r="D87" s="310"/>
      <c r="E87" s="375"/>
      <c r="F87" s="310"/>
      <c r="G87" s="354" t="s">
        <v>351</v>
      </c>
      <c r="H87" s="423">
        <f>SUM(H88:H93)</f>
        <v>10</v>
      </c>
    </row>
    <row r="88" spans="2:8" s="166" customFormat="1" ht="15.75" thickBot="1">
      <c r="B88" s="397"/>
      <c r="C88" s="377" t="s">
        <v>22</v>
      </c>
      <c r="D88" s="377"/>
      <c r="E88" s="378"/>
      <c r="F88" s="377"/>
      <c r="G88" s="379" t="s">
        <v>240</v>
      </c>
      <c r="H88" s="414"/>
    </row>
    <row r="89" spans="2:8" ht="15.75" thickBot="1">
      <c r="B89" s="36"/>
      <c r="C89" s="339" t="s">
        <v>99</v>
      </c>
      <c r="D89" s="339"/>
      <c r="E89" s="340"/>
      <c r="F89" s="339"/>
      <c r="G89" s="341" t="s">
        <v>242</v>
      </c>
      <c r="H89" s="421">
        <v>10</v>
      </c>
    </row>
    <row r="90" spans="2:8" ht="15.75" thickBot="1">
      <c r="B90" s="396"/>
      <c r="C90" s="377" t="s">
        <v>106</v>
      </c>
      <c r="D90" s="377"/>
      <c r="E90" s="378"/>
      <c r="F90" s="377"/>
      <c r="G90" s="379" t="s">
        <v>243</v>
      </c>
      <c r="H90" s="415"/>
    </row>
    <row r="91" spans="2:8" ht="15.75" thickBot="1">
      <c r="B91" s="358"/>
      <c r="C91" s="360" t="s">
        <v>137</v>
      </c>
      <c r="D91" s="360"/>
      <c r="E91" s="361"/>
      <c r="F91" s="360"/>
      <c r="G91" s="362" t="s">
        <v>244</v>
      </c>
      <c r="H91" s="424">
        <v>0</v>
      </c>
    </row>
    <row r="92" spans="2:8" ht="15.75" thickBot="1">
      <c r="B92" s="36"/>
      <c r="C92" s="339" t="s">
        <v>146</v>
      </c>
      <c r="D92" s="339"/>
      <c r="E92" s="340"/>
      <c r="F92" s="339"/>
      <c r="G92" s="341" t="s">
        <v>249</v>
      </c>
      <c r="H92" s="421"/>
    </row>
    <row r="93" spans="2:8" ht="15.75" thickBot="1">
      <c r="B93" s="396"/>
      <c r="C93" s="377" t="s">
        <v>308</v>
      </c>
      <c r="D93" s="377"/>
      <c r="E93" s="378"/>
      <c r="F93" s="377"/>
      <c r="G93" s="379" t="s">
        <v>352</v>
      </c>
      <c r="H93" s="415">
        <v>0</v>
      </c>
    </row>
    <row r="94" spans="2:8" s="166" customFormat="1" ht="18.75" thickBot="1">
      <c r="B94" s="351" t="s">
        <v>178</v>
      </c>
      <c r="C94" s="310"/>
      <c r="D94" s="310"/>
      <c r="E94" s="375"/>
      <c r="F94" s="310"/>
      <c r="G94" s="354" t="s">
        <v>353</v>
      </c>
      <c r="H94" s="423"/>
    </row>
    <row r="95" spans="2:8" ht="15.75" thickBot="1">
      <c r="B95" s="36"/>
      <c r="C95" s="339" t="s">
        <v>22</v>
      </c>
      <c r="D95" s="339"/>
      <c r="E95" s="340"/>
      <c r="F95" s="339"/>
      <c r="G95" s="341" t="s">
        <v>354</v>
      </c>
      <c r="H95" s="421"/>
    </row>
    <row r="96" spans="2:8">
      <c r="B96" s="386"/>
      <c r="C96" s="387"/>
      <c r="D96" s="388" t="s">
        <v>24</v>
      </c>
      <c r="E96" s="389"/>
      <c r="F96" s="388"/>
      <c r="G96" s="390" t="s">
        <v>257</v>
      </c>
      <c r="H96" s="427"/>
    </row>
    <row r="97" spans="2:8">
      <c r="B97" s="71"/>
      <c r="C97" s="327"/>
      <c r="D97" s="329" t="s">
        <v>50</v>
      </c>
      <c r="E97" s="330"/>
      <c r="F97" s="329"/>
      <c r="G97" s="335" t="s">
        <v>136</v>
      </c>
      <c r="H97" s="419"/>
    </row>
    <row r="98" spans="2:8" ht="15.75" thickBot="1">
      <c r="B98" s="358"/>
      <c r="C98" s="360" t="s">
        <v>308</v>
      </c>
      <c r="D98" s="360"/>
      <c r="E98" s="361"/>
      <c r="F98" s="360"/>
      <c r="G98" s="362" t="s">
        <v>355</v>
      </c>
      <c r="H98" s="424"/>
    </row>
    <row r="99" spans="2:8" s="166" customFormat="1" ht="18.75" thickBot="1">
      <c r="B99" s="351" t="s">
        <v>182</v>
      </c>
      <c r="C99" s="310"/>
      <c r="D99" s="310"/>
      <c r="E99" s="375"/>
      <c r="F99" s="310"/>
      <c r="G99" s="354" t="s">
        <v>356</v>
      </c>
      <c r="H99" s="423">
        <f>SUM(H100:H101)</f>
        <v>1200</v>
      </c>
    </row>
    <row r="100" spans="2:8" s="35" customFormat="1" ht="15.75" thickBot="1">
      <c r="B100" s="36"/>
      <c r="C100" s="339" t="s">
        <v>146</v>
      </c>
      <c r="D100" s="339"/>
      <c r="E100" s="340"/>
      <c r="F100" s="339"/>
      <c r="G100" s="341" t="s">
        <v>357</v>
      </c>
      <c r="H100" s="421"/>
    </row>
    <row r="101" spans="2:8" ht="15.75" thickBot="1">
      <c r="B101" s="396"/>
      <c r="C101" s="377" t="s">
        <v>174</v>
      </c>
      <c r="D101" s="377"/>
      <c r="E101" s="378"/>
      <c r="F101" s="377"/>
      <c r="G101" s="379" t="s">
        <v>358</v>
      </c>
      <c r="H101" s="415">
        <v>1200</v>
      </c>
    </row>
    <row r="102" spans="2:8" s="401" customFormat="1" ht="18.75" thickBot="1">
      <c r="B102" s="398" t="s">
        <v>359</v>
      </c>
      <c r="C102" s="398"/>
      <c r="D102" s="398"/>
      <c r="E102" s="399"/>
      <c r="F102" s="398"/>
      <c r="G102" s="400" t="s">
        <v>360</v>
      </c>
      <c r="H102" s="429">
        <f>H103+H106</f>
        <v>10070</v>
      </c>
    </row>
    <row r="103" spans="2:8" ht="15.75" thickBot="1">
      <c r="B103" s="402"/>
      <c r="C103" s="339" t="s">
        <v>22</v>
      </c>
      <c r="D103" s="339"/>
      <c r="E103" s="339"/>
      <c r="F103" s="339"/>
      <c r="G103" s="341" t="s">
        <v>310</v>
      </c>
      <c r="H103" s="421">
        <f>SUM(H104:H105)</f>
        <v>20</v>
      </c>
    </row>
    <row r="104" spans="2:8">
      <c r="B104" s="403"/>
      <c r="C104" s="404"/>
      <c r="D104" s="405" t="s">
        <v>24</v>
      </c>
      <c r="E104" s="406"/>
      <c r="F104" s="405"/>
      <c r="G104" s="407" t="s">
        <v>361</v>
      </c>
      <c r="H104" s="430">
        <v>10</v>
      </c>
    </row>
    <row r="105" spans="2:8" ht="15.75" thickBot="1">
      <c r="B105" s="358"/>
      <c r="C105" s="359"/>
      <c r="D105" s="360" t="s">
        <v>50</v>
      </c>
      <c r="E105" s="361"/>
      <c r="F105" s="360"/>
      <c r="G105" s="362" t="s">
        <v>247</v>
      </c>
      <c r="H105" s="424">
        <v>10</v>
      </c>
    </row>
    <row r="106" spans="2:8" ht="15.75" thickBot="1">
      <c r="B106" s="36"/>
      <c r="C106" s="339" t="s">
        <v>99</v>
      </c>
      <c r="D106" s="339"/>
      <c r="E106" s="340"/>
      <c r="F106" s="339"/>
      <c r="G106" s="341" t="s">
        <v>311</v>
      </c>
      <c r="H106" s="421">
        <f>H107+H110+H115</f>
        <v>10050</v>
      </c>
    </row>
    <row r="107" spans="2:8">
      <c r="B107" s="358"/>
      <c r="C107" s="359"/>
      <c r="D107" s="360" t="s">
        <v>27</v>
      </c>
      <c r="E107" s="361"/>
      <c r="F107" s="360"/>
      <c r="G107" s="362" t="s">
        <v>312</v>
      </c>
      <c r="H107" s="424">
        <f>SUM(H108:H109)</f>
        <v>20</v>
      </c>
    </row>
    <row r="108" spans="2:8">
      <c r="B108" s="358"/>
      <c r="C108" s="359"/>
      <c r="D108" s="359"/>
      <c r="E108" s="367" t="s">
        <v>24</v>
      </c>
      <c r="F108" s="359"/>
      <c r="G108" s="368" t="s">
        <v>362</v>
      </c>
      <c r="H108" s="424">
        <v>10</v>
      </c>
    </row>
    <row r="109" spans="2:8">
      <c r="B109" s="227"/>
      <c r="C109" s="408"/>
      <c r="D109" s="408"/>
      <c r="E109" s="409" t="s">
        <v>27</v>
      </c>
      <c r="F109" s="408"/>
      <c r="G109" s="410" t="s">
        <v>363</v>
      </c>
      <c r="H109" s="431">
        <v>10</v>
      </c>
    </row>
    <row r="110" spans="2:8">
      <c r="B110" s="358"/>
      <c r="C110" s="359"/>
      <c r="D110" s="360" t="s">
        <v>39</v>
      </c>
      <c r="E110" s="361"/>
      <c r="F110" s="360"/>
      <c r="G110" s="362" t="s">
        <v>315</v>
      </c>
      <c r="H110" s="424">
        <f>SUM(H111:H114)</f>
        <v>10020</v>
      </c>
    </row>
    <row r="111" spans="2:8">
      <c r="B111" s="358"/>
      <c r="C111" s="359"/>
      <c r="D111" s="359"/>
      <c r="E111" s="367" t="s">
        <v>24</v>
      </c>
      <c r="F111" s="359"/>
      <c r="G111" s="368" t="s">
        <v>364</v>
      </c>
      <c r="H111" s="424">
        <v>10000</v>
      </c>
    </row>
    <row r="112" spans="2:8">
      <c r="B112" s="227"/>
      <c r="C112" s="408"/>
      <c r="D112" s="408"/>
      <c r="E112" s="409" t="s">
        <v>27</v>
      </c>
      <c r="F112" s="408"/>
      <c r="G112" s="410" t="s">
        <v>365</v>
      </c>
      <c r="H112" s="431"/>
    </row>
    <row r="113" spans="2:8">
      <c r="B113" s="358"/>
      <c r="C113" s="359"/>
      <c r="D113" s="359"/>
      <c r="E113" s="367" t="s">
        <v>48</v>
      </c>
      <c r="F113" s="359"/>
      <c r="G113" s="368" t="s">
        <v>366</v>
      </c>
      <c r="H113" s="424">
        <v>10</v>
      </c>
    </row>
    <row r="114" spans="2:8">
      <c r="B114" s="358"/>
      <c r="C114" s="359"/>
      <c r="D114" s="359"/>
      <c r="E114" s="367" t="s">
        <v>50</v>
      </c>
      <c r="F114" s="359"/>
      <c r="G114" s="368" t="s">
        <v>367</v>
      </c>
      <c r="H114" s="424">
        <v>10</v>
      </c>
    </row>
    <row r="115" spans="2:8">
      <c r="B115" s="411"/>
      <c r="C115" s="360"/>
      <c r="D115" s="360" t="s">
        <v>220</v>
      </c>
      <c r="E115" s="361"/>
      <c r="F115" s="360"/>
      <c r="G115" s="362" t="s">
        <v>320</v>
      </c>
      <c r="H115" s="432">
        <v>10</v>
      </c>
    </row>
    <row r="116" spans="2:8" ht="18.75" thickBot="1">
      <c r="B116" s="399" t="s">
        <v>368</v>
      </c>
      <c r="C116" s="398"/>
      <c r="D116" s="398"/>
      <c r="E116" s="412"/>
      <c r="F116" s="398"/>
      <c r="G116" s="413" t="s">
        <v>369</v>
      </c>
      <c r="H116" s="433">
        <v>18481</v>
      </c>
    </row>
    <row r="117" spans="2:8" s="166" customFormat="1" ht="21.75" thickBot="1">
      <c r="B117" s="434"/>
      <c r="C117" s="435"/>
      <c r="D117" s="435"/>
      <c r="E117" s="436"/>
      <c r="F117" s="435"/>
      <c r="G117" s="437" t="s">
        <v>370</v>
      </c>
      <c r="H117" s="438">
        <f>H4+H16+H42+H56+H59+H62+H87+H94+H99+H102+H116</f>
        <v>1649426</v>
      </c>
    </row>
    <row r="118" spans="2:8">
      <c r="B118" s="300"/>
      <c r="C118" s="300"/>
      <c r="D118" s="300"/>
      <c r="E118" s="300"/>
      <c r="F118" s="300"/>
    </row>
    <row r="119" spans="2:8">
      <c r="B119" s="300"/>
      <c r="C119" s="300"/>
      <c r="D119" s="300"/>
      <c r="E119" s="300"/>
      <c r="F119" s="300"/>
    </row>
    <row r="120" spans="2:8" ht="16.5" customHeight="1">
      <c r="B120" s="300"/>
      <c r="C120" s="300"/>
      <c r="D120" s="300"/>
      <c r="E120" s="300"/>
      <c r="F120" s="300"/>
    </row>
    <row r="121" spans="2:8">
      <c r="B121" s="300"/>
      <c r="C121" s="300"/>
      <c r="D121" s="300"/>
      <c r="E121" s="300"/>
      <c r="F121" s="300"/>
    </row>
    <row r="122" spans="2:8">
      <c r="B122" s="300"/>
      <c r="C122" s="300"/>
      <c r="D122" s="300"/>
      <c r="E122" s="300"/>
      <c r="F122" s="300"/>
    </row>
    <row r="123" spans="2:8">
      <c r="B123" s="300"/>
      <c r="C123" s="300"/>
      <c r="D123" s="300"/>
      <c r="E123" s="300"/>
      <c r="F123" s="300"/>
    </row>
    <row r="124" spans="2:8">
      <c r="B124" s="300"/>
      <c r="C124" s="300"/>
      <c r="D124" s="300"/>
      <c r="E124" s="300"/>
      <c r="F124" s="300"/>
    </row>
    <row r="125" spans="2:8">
      <c r="B125" s="300"/>
      <c r="C125" s="300"/>
      <c r="D125" s="300"/>
      <c r="E125" s="300"/>
      <c r="F125" s="300"/>
    </row>
    <row r="126" spans="2:8">
      <c r="B126" s="300"/>
      <c r="C126" s="300"/>
      <c r="D126" s="300"/>
      <c r="E126" s="300"/>
      <c r="F126" s="300"/>
    </row>
    <row r="127" spans="2:8">
      <c r="B127" s="300"/>
      <c r="C127" s="300"/>
      <c r="D127" s="300"/>
      <c r="E127" s="300"/>
      <c r="F127" s="300"/>
    </row>
    <row r="128" spans="2:8">
      <c r="B128" s="300"/>
      <c r="C128" s="300"/>
      <c r="D128" s="300"/>
      <c r="E128" s="300"/>
      <c r="F128" s="300"/>
    </row>
    <row r="129" spans="2:6">
      <c r="B129" s="300"/>
      <c r="C129" s="300"/>
      <c r="D129" s="300"/>
      <c r="E129" s="300"/>
      <c r="F129" s="300"/>
    </row>
    <row r="130" spans="2:6">
      <c r="B130" s="300"/>
      <c r="C130" s="300"/>
      <c r="D130" s="300"/>
      <c r="E130" s="300"/>
      <c r="F130" s="300"/>
    </row>
    <row r="131" spans="2:6">
      <c r="B131" s="300"/>
      <c r="C131" s="300"/>
      <c r="D131" s="300"/>
      <c r="E131" s="300"/>
      <c r="F131" s="300"/>
    </row>
    <row r="132" spans="2:6">
      <c r="B132" s="300"/>
      <c r="C132" s="300"/>
      <c r="D132" s="300"/>
      <c r="E132" s="300"/>
      <c r="F132" s="300"/>
    </row>
    <row r="133" spans="2:6">
      <c r="B133" s="300"/>
      <c r="C133" s="300"/>
      <c r="D133" s="300"/>
      <c r="E133" s="300"/>
      <c r="F133" s="300"/>
    </row>
    <row r="134" spans="2:6">
      <c r="B134" s="300"/>
      <c r="C134" s="300"/>
      <c r="D134" s="300"/>
      <c r="E134" s="300"/>
      <c r="F134" s="300"/>
    </row>
    <row r="135" spans="2:6">
      <c r="B135" s="300"/>
      <c r="C135" s="300"/>
      <c r="D135" s="300"/>
      <c r="E135" s="300"/>
      <c r="F135" s="300"/>
    </row>
    <row r="136" spans="2:6">
      <c r="B136" s="300"/>
      <c r="C136" s="300"/>
      <c r="D136" s="300"/>
      <c r="E136" s="300"/>
      <c r="F136" s="300"/>
    </row>
    <row r="137" spans="2:6">
      <c r="B137" s="300"/>
      <c r="C137" s="300"/>
      <c r="D137" s="300"/>
      <c r="E137" s="300"/>
      <c r="F137" s="300"/>
    </row>
    <row r="138" spans="2:6">
      <c r="B138" s="300"/>
      <c r="C138" s="300"/>
      <c r="D138" s="300"/>
      <c r="E138" s="300"/>
      <c r="F138" s="300"/>
    </row>
    <row r="139" spans="2:6">
      <c r="B139" s="300"/>
      <c r="C139" s="300"/>
      <c r="D139" s="300"/>
      <c r="E139" s="300"/>
      <c r="F139" s="300"/>
    </row>
    <row r="140" spans="2:6">
      <c r="B140" s="300"/>
      <c r="C140" s="300"/>
      <c r="D140" s="300"/>
      <c r="E140" s="300"/>
      <c r="F140" s="300"/>
    </row>
    <row r="141" spans="2:6">
      <c r="B141" s="300"/>
      <c r="C141" s="300"/>
      <c r="D141" s="300"/>
      <c r="E141" s="300"/>
      <c r="F141" s="300"/>
    </row>
    <row r="142" spans="2:6">
      <c r="B142" s="300"/>
      <c r="C142" s="300"/>
      <c r="D142" s="300"/>
      <c r="E142" s="300"/>
      <c r="F142" s="300"/>
    </row>
    <row r="143" spans="2:6">
      <c r="B143" s="300"/>
      <c r="C143" s="300"/>
      <c r="D143" s="300"/>
      <c r="E143" s="300"/>
      <c r="F143" s="300"/>
    </row>
    <row r="144" spans="2:6">
      <c r="B144" s="300"/>
      <c r="C144" s="300"/>
      <c r="D144" s="300"/>
      <c r="E144" s="300"/>
      <c r="F144" s="300"/>
    </row>
    <row r="145" spans="2:6">
      <c r="B145" s="300"/>
      <c r="C145" s="300"/>
      <c r="D145" s="300"/>
      <c r="E145" s="300"/>
      <c r="F145" s="300"/>
    </row>
    <row r="146" spans="2:6">
      <c r="B146" s="300"/>
      <c r="C146" s="300"/>
      <c r="D146" s="300"/>
      <c r="E146" s="300"/>
      <c r="F146" s="300"/>
    </row>
    <row r="147" spans="2:6">
      <c r="B147" s="300"/>
      <c r="C147" s="300"/>
      <c r="D147" s="300"/>
      <c r="E147" s="300"/>
      <c r="F147" s="300"/>
    </row>
    <row r="148" spans="2:6">
      <c r="B148" s="300"/>
      <c r="C148" s="300"/>
      <c r="D148" s="300"/>
      <c r="E148" s="300"/>
      <c r="F148" s="300"/>
    </row>
    <row r="149" spans="2:6">
      <c r="B149" s="300"/>
      <c r="C149" s="300"/>
      <c r="D149" s="300"/>
      <c r="E149" s="300"/>
      <c r="F149" s="300"/>
    </row>
    <row r="150" spans="2:6">
      <c r="B150" s="300"/>
      <c r="C150" s="300"/>
      <c r="D150" s="300"/>
      <c r="E150" s="300"/>
      <c r="F150" s="300"/>
    </row>
    <row r="151" spans="2:6">
      <c r="B151" s="300"/>
      <c r="C151" s="300"/>
      <c r="D151" s="300"/>
      <c r="E151" s="300"/>
      <c r="F151" s="300"/>
    </row>
    <row r="152" spans="2:6">
      <c r="B152" s="300"/>
      <c r="C152" s="300"/>
      <c r="D152" s="300"/>
      <c r="E152" s="300"/>
      <c r="F152" s="300"/>
    </row>
    <row r="153" spans="2:6">
      <c r="B153" s="300"/>
      <c r="C153" s="300"/>
      <c r="D153" s="300"/>
      <c r="E153" s="300"/>
      <c r="F153" s="300"/>
    </row>
    <row r="154" spans="2:6">
      <c r="B154" s="300"/>
      <c r="C154" s="300"/>
      <c r="D154" s="300"/>
      <c r="E154" s="300"/>
      <c r="F154" s="300"/>
    </row>
    <row r="155" spans="2:6">
      <c r="B155" s="300"/>
      <c r="C155" s="300"/>
      <c r="D155" s="300"/>
      <c r="E155" s="300"/>
      <c r="F155" s="300"/>
    </row>
    <row r="156" spans="2:6">
      <c r="B156" s="300"/>
      <c r="C156" s="300"/>
      <c r="D156" s="300"/>
      <c r="E156" s="300"/>
      <c r="F156" s="300"/>
    </row>
    <row r="157" spans="2:6">
      <c r="B157" s="300"/>
      <c r="C157" s="300"/>
      <c r="D157" s="300"/>
      <c r="E157" s="300"/>
      <c r="F157" s="300"/>
    </row>
    <row r="158" spans="2:6">
      <c r="B158" s="300"/>
      <c r="C158" s="300"/>
      <c r="D158" s="300"/>
      <c r="E158" s="300"/>
      <c r="F158" s="300"/>
    </row>
    <row r="159" spans="2:6">
      <c r="B159" s="300"/>
      <c r="C159" s="300"/>
      <c r="D159" s="300"/>
      <c r="E159" s="300"/>
      <c r="F159" s="300"/>
    </row>
    <row r="160" spans="2:6">
      <c r="B160" s="300"/>
      <c r="C160" s="300"/>
      <c r="D160" s="300"/>
      <c r="E160" s="300"/>
      <c r="F160" s="300"/>
    </row>
    <row r="161" spans="2:6">
      <c r="B161" s="300"/>
      <c r="C161" s="300"/>
      <c r="D161" s="300"/>
      <c r="E161" s="300"/>
      <c r="F161" s="300"/>
    </row>
    <row r="162" spans="2:6">
      <c r="B162" s="300"/>
      <c r="C162" s="300"/>
      <c r="D162" s="300"/>
      <c r="E162" s="300"/>
      <c r="F162" s="300"/>
    </row>
    <row r="163" spans="2:6">
      <c r="B163" s="300"/>
      <c r="C163" s="300"/>
      <c r="D163" s="300"/>
      <c r="E163" s="300"/>
      <c r="F163" s="300"/>
    </row>
    <row r="164" spans="2:6">
      <c r="B164" s="300"/>
      <c r="C164" s="300"/>
      <c r="D164" s="300"/>
      <c r="E164" s="300"/>
      <c r="F164" s="300"/>
    </row>
    <row r="165" spans="2:6">
      <c r="B165" s="300"/>
      <c r="C165" s="300"/>
      <c r="D165" s="300"/>
      <c r="E165" s="300"/>
      <c r="F165" s="300"/>
    </row>
    <row r="166" spans="2:6">
      <c r="B166" s="300"/>
      <c r="C166" s="300"/>
      <c r="D166" s="300"/>
      <c r="E166" s="300"/>
      <c r="F166" s="300"/>
    </row>
    <row r="167" spans="2:6">
      <c r="B167" s="300"/>
      <c r="C167" s="300"/>
      <c r="D167" s="300"/>
      <c r="E167" s="300"/>
      <c r="F167" s="300"/>
    </row>
    <row r="168" spans="2:6">
      <c r="B168" s="300"/>
      <c r="C168" s="300"/>
      <c r="D168" s="300"/>
      <c r="E168" s="300"/>
      <c r="F168" s="300"/>
    </row>
    <row r="169" spans="2:6">
      <c r="B169" s="300"/>
      <c r="C169" s="300"/>
      <c r="D169" s="300"/>
      <c r="E169" s="300"/>
      <c r="F169" s="300"/>
    </row>
    <row r="170" spans="2:6">
      <c r="B170" s="300"/>
      <c r="C170" s="300"/>
      <c r="D170" s="300"/>
      <c r="E170" s="300"/>
      <c r="F170" s="300"/>
    </row>
    <row r="171" spans="2:6">
      <c r="B171" s="300"/>
      <c r="C171" s="300"/>
      <c r="D171" s="300"/>
      <c r="E171" s="300"/>
      <c r="F171" s="300"/>
    </row>
    <row r="172" spans="2:6">
      <c r="B172" s="300"/>
      <c r="C172" s="300"/>
      <c r="D172" s="300"/>
      <c r="E172" s="300"/>
      <c r="F172" s="300"/>
    </row>
    <row r="173" spans="2:6">
      <c r="B173" s="300"/>
      <c r="C173" s="300"/>
      <c r="D173" s="300"/>
      <c r="E173" s="300"/>
      <c r="F173" s="300"/>
    </row>
    <row r="174" spans="2:6">
      <c r="B174" s="300"/>
      <c r="C174" s="300"/>
      <c r="D174" s="300"/>
      <c r="E174" s="300"/>
      <c r="F174" s="300"/>
    </row>
    <row r="175" spans="2:6">
      <c r="B175" s="300"/>
      <c r="C175" s="300"/>
      <c r="D175" s="300"/>
      <c r="E175" s="300"/>
      <c r="F175" s="300"/>
    </row>
    <row r="176" spans="2:6">
      <c r="B176" s="300"/>
      <c r="C176" s="300"/>
      <c r="D176" s="300"/>
      <c r="E176" s="300"/>
      <c r="F176" s="300"/>
    </row>
    <row r="177" spans="2:6">
      <c r="B177" s="300"/>
      <c r="C177" s="300"/>
      <c r="D177" s="300"/>
      <c r="E177" s="300"/>
      <c r="F177" s="300"/>
    </row>
    <row r="178" spans="2:6">
      <c r="B178" s="300"/>
      <c r="C178" s="300"/>
      <c r="D178" s="300"/>
      <c r="E178" s="300"/>
      <c r="F178" s="300"/>
    </row>
    <row r="179" spans="2:6">
      <c r="B179" s="300"/>
      <c r="C179" s="300"/>
      <c r="D179" s="300"/>
      <c r="E179" s="300"/>
      <c r="F179" s="300"/>
    </row>
    <row r="180" spans="2:6">
      <c r="B180" s="300"/>
      <c r="C180" s="300"/>
      <c r="D180" s="300"/>
      <c r="E180" s="300"/>
      <c r="F180" s="300"/>
    </row>
    <row r="181" spans="2:6">
      <c r="B181" s="300"/>
      <c r="C181" s="300"/>
      <c r="D181" s="300"/>
      <c r="E181" s="300"/>
      <c r="F181" s="300"/>
    </row>
    <row r="182" spans="2:6">
      <c r="B182" s="300"/>
      <c r="C182" s="300"/>
      <c r="D182" s="300"/>
      <c r="E182" s="300"/>
      <c r="F182" s="300"/>
    </row>
    <row r="183" spans="2:6">
      <c r="B183" s="300"/>
      <c r="C183" s="300"/>
      <c r="D183" s="300"/>
      <c r="E183" s="300"/>
      <c r="F183" s="300"/>
    </row>
    <row r="184" spans="2:6">
      <c r="B184" s="300"/>
      <c r="C184" s="300"/>
      <c r="D184" s="300"/>
      <c r="E184" s="300"/>
      <c r="F184" s="300"/>
    </row>
    <row r="185" spans="2:6">
      <c r="B185" s="300"/>
      <c r="C185" s="300"/>
      <c r="D185" s="300"/>
      <c r="E185" s="300"/>
      <c r="F185" s="300"/>
    </row>
    <row r="186" spans="2:6">
      <c r="B186" s="300"/>
      <c r="C186" s="300"/>
      <c r="D186" s="300"/>
      <c r="E186" s="300"/>
      <c r="F186" s="300"/>
    </row>
    <row r="187" spans="2:6">
      <c r="B187" s="300"/>
      <c r="C187" s="300"/>
      <c r="D187" s="300"/>
      <c r="E187" s="300"/>
      <c r="F187" s="300"/>
    </row>
    <row r="188" spans="2:6">
      <c r="B188" s="300"/>
      <c r="C188" s="300"/>
      <c r="D188" s="300"/>
      <c r="E188" s="300"/>
      <c r="F188" s="300"/>
    </row>
    <row r="189" spans="2:6">
      <c r="B189" s="300"/>
      <c r="C189" s="300"/>
      <c r="D189" s="300"/>
      <c r="E189" s="300"/>
      <c r="F189" s="300"/>
    </row>
    <row r="190" spans="2:6">
      <c r="B190" s="300"/>
      <c r="C190" s="300"/>
      <c r="D190" s="300"/>
      <c r="E190" s="300"/>
      <c r="F190" s="300"/>
    </row>
    <row r="191" spans="2:6">
      <c r="B191" s="300"/>
      <c r="C191" s="300"/>
      <c r="D191" s="300"/>
      <c r="E191" s="300"/>
      <c r="F191" s="300"/>
    </row>
    <row r="192" spans="2:6">
      <c r="B192" s="300"/>
      <c r="C192" s="300"/>
      <c r="D192" s="300"/>
      <c r="E192" s="300"/>
      <c r="F192" s="300"/>
    </row>
    <row r="193" spans="2:6">
      <c r="B193" s="300"/>
      <c r="C193" s="300"/>
      <c r="D193" s="300"/>
      <c r="E193" s="300"/>
      <c r="F193" s="300"/>
    </row>
    <row r="194" spans="2:6">
      <c r="B194" s="300"/>
      <c r="C194" s="300"/>
      <c r="D194" s="300"/>
      <c r="E194" s="300"/>
      <c r="F194" s="300"/>
    </row>
    <row r="195" spans="2:6">
      <c r="B195" s="300"/>
      <c r="C195" s="300"/>
      <c r="D195" s="300"/>
      <c r="E195" s="300"/>
      <c r="F195" s="300"/>
    </row>
    <row r="196" spans="2:6">
      <c r="B196" s="300"/>
      <c r="C196" s="300"/>
      <c r="D196" s="300"/>
      <c r="E196" s="300"/>
      <c r="F196" s="300"/>
    </row>
    <row r="197" spans="2:6">
      <c r="B197" s="300"/>
      <c r="C197" s="300"/>
      <c r="D197" s="300"/>
      <c r="E197" s="300"/>
      <c r="F197" s="300"/>
    </row>
    <row r="198" spans="2:6">
      <c r="B198" s="300"/>
      <c r="C198" s="300"/>
      <c r="D198" s="300"/>
      <c r="E198" s="300"/>
      <c r="F198" s="300"/>
    </row>
    <row r="199" spans="2:6">
      <c r="B199" s="300"/>
      <c r="C199" s="300"/>
      <c r="D199" s="300"/>
      <c r="E199" s="300"/>
      <c r="F199" s="300"/>
    </row>
    <row r="200" spans="2:6">
      <c r="B200" s="300"/>
      <c r="C200" s="300"/>
      <c r="D200" s="300"/>
      <c r="E200" s="300"/>
      <c r="F200" s="300"/>
    </row>
    <row r="201" spans="2:6">
      <c r="B201" s="300"/>
      <c r="C201" s="300"/>
      <c r="D201" s="300"/>
      <c r="E201" s="300"/>
      <c r="F201" s="300"/>
    </row>
    <row r="202" spans="2:6">
      <c r="B202" s="300"/>
      <c r="C202" s="300"/>
      <c r="D202" s="300"/>
      <c r="E202" s="300"/>
      <c r="F202" s="300"/>
    </row>
    <row r="203" spans="2:6">
      <c r="B203" s="300"/>
      <c r="C203" s="300"/>
      <c r="D203" s="300"/>
      <c r="E203" s="300"/>
      <c r="F203" s="300"/>
    </row>
    <row r="204" spans="2:6">
      <c r="B204" s="300"/>
      <c r="C204" s="300"/>
      <c r="D204" s="300"/>
      <c r="E204" s="300"/>
      <c r="F204" s="300"/>
    </row>
    <row r="205" spans="2:6">
      <c r="B205" s="300"/>
      <c r="C205" s="300"/>
      <c r="D205" s="300"/>
      <c r="E205" s="300"/>
      <c r="F205" s="300"/>
    </row>
    <row r="206" spans="2:6">
      <c r="B206" s="300"/>
      <c r="C206" s="300"/>
      <c r="D206" s="300"/>
      <c r="E206" s="300"/>
      <c r="F206" s="300"/>
    </row>
    <row r="207" spans="2:6">
      <c r="B207" s="300"/>
      <c r="C207" s="300"/>
      <c r="D207" s="300"/>
      <c r="E207" s="300"/>
      <c r="F207" s="300"/>
    </row>
    <row r="208" spans="2:6">
      <c r="B208" s="300"/>
      <c r="C208" s="300"/>
      <c r="D208" s="300"/>
      <c r="E208" s="300"/>
      <c r="F208" s="300"/>
    </row>
    <row r="209" spans="2:6">
      <c r="B209" s="300"/>
      <c r="C209" s="300"/>
      <c r="D209" s="300"/>
      <c r="E209" s="300"/>
      <c r="F209" s="300"/>
    </row>
    <row r="210" spans="2:6">
      <c r="B210" s="300"/>
      <c r="C210" s="300"/>
      <c r="D210" s="300"/>
      <c r="E210" s="300"/>
      <c r="F210" s="300"/>
    </row>
    <row r="211" spans="2:6">
      <c r="B211" s="300"/>
      <c r="C211" s="300"/>
      <c r="D211" s="300"/>
      <c r="E211" s="300"/>
      <c r="F211" s="300"/>
    </row>
    <row r="212" spans="2:6">
      <c r="B212" s="300"/>
      <c r="C212" s="300"/>
      <c r="D212" s="300"/>
      <c r="E212" s="300"/>
      <c r="F212" s="300"/>
    </row>
    <row r="213" spans="2:6">
      <c r="B213" s="300"/>
      <c r="C213" s="300"/>
      <c r="D213" s="300"/>
      <c r="E213" s="300"/>
      <c r="F213" s="300"/>
    </row>
    <row r="214" spans="2:6">
      <c r="B214" s="300"/>
      <c r="C214" s="300"/>
      <c r="D214" s="300"/>
      <c r="E214" s="300"/>
      <c r="F214" s="300"/>
    </row>
  </sheetData>
  <mergeCells count="2">
    <mergeCell ref="B5:H5"/>
    <mergeCell ref="B6:H6"/>
  </mergeCells>
  <pageMargins left="0.74803149606299213" right="0.23622047244094491" top="0.55118110236220474" bottom="0.59055118110236227" header="0" footer="0.43307086614173229"/>
  <pageSetup scale="70" orientation="portrait" r:id="rId1"/>
  <headerFooter alignWithMargins="0">
    <oddHeader>Página &amp;P de &amp;N</oddHeader>
  </headerFooter>
  <rowBreaks count="1" manualBreakCount="1">
    <brk id="5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U357"/>
  <sheetViews>
    <sheetView tabSelected="1" topLeftCell="C222" zoomScale="75" zoomScaleNormal="50" zoomScaleSheetLayoutView="70" workbookViewId="0">
      <selection activeCell="O236" sqref="O236"/>
    </sheetView>
  </sheetViews>
  <sheetFormatPr baseColWidth="10" defaultRowHeight="15"/>
  <cols>
    <col min="1" max="2" width="11.42578125" style="1"/>
    <col min="3" max="3" width="5.5703125" style="13" customWidth="1"/>
    <col min="4" max="4" width="5.42578125" style="13" bestFit="1" customWidth="1"/>
    <col min="5" max="5" width="5.5703125" style="14" bestFit="1" customWidth="1"/>
    <col min="6" max="6" width="6.140625" style="9" bestFit="1" customWidth="1"/>
    <col min="7" max="7" width="6.140625" style="9" customWidth="1"/>
    <col min="8" max="8" width="85.7109375" style="1" customWidth="1"/>
    <col min="9" max="9" width="19" style="301" customWidth="1"/>
    <col min="10" max="10" width="17.42578125" style="9" customWidth="1"/>
    <col min="11" max="11" width="14" style="9" customWidth="1"/>
    <col min="12" max="12" width="16.5703125" style="1" customWidth="1"/>
    <col min="13" max="13" width="16.85546875" style="9" customWidth="1"/>
    <col min="14" max="14" width="15.42578125" style="9" customWidth="1"/>
    <col min="15" max="15" width="18.42578125" style="9" customWidth="1"/>
    <col min="16" max="17" width="0" style="1" hidden="1" customWidth="1"/>
    <col min="18" max="16384" width="11.42578125" style="1"/>
  </cols>
  <sheetData>
    <row r="1" spans="1:47" ht="18">
      <c r="C1" s="1"/>
      <c r="D1" s="2" t="s">
        <v>0</v>
      </c>
      <c r="E1" s="3"/>
      <c r="F1" s="3"/>
      <c r="G1" s="4"/>
      <c r="H1" s="5"/>
      <c r="I1" s="1"/>
      <c r="J1" s="6"/>
      <c r="K1" s="1"/>
      <c r="M1" s="1"/>
      <c r="N1" s="1"/>
      <c r="O1" s="1"/>
    </row>
    <row r="2" spans="1:47" ht="18">
      <c r="C2" s="1"/>
      <c r="D2" s="2" t="s">
        <v>1</v>
      </c>
      <c r="E2" s="3"/>
      <c r="F2" s="3"/>
      <c r="G2" s="3"/>
      <c r="H2" s="3"/>
      <c r="I2" s="1"/>
      <c r="J2" s="688"/>
      <c r="K2" s="1"/>
      <c r="M2" s="1"/>
      <c r="N2" s="1"/>
      <c r="O2" s="1"/>
    </row>
    <row r="3" spans="1:47" ht="18">
      <c r="C3" s="1"/>
      <c r="D3" s="2"/>
      <c r="E3" s="3"/>
      <c r="F3" s="3"/>
      <c r="G3" s="3"/>
      <c r="H3" s="3"/>
      <c r="I3" s="1"/>
      <c r="J3" s="688"/>
      <c r="K3" s="1"/>
      <c r="M3" s="1"/>
      <c r="N3" s="1"/>
      <c r="O3" s="1"/>
    </row>
    <row r="4" spans="1:47" ht="30.75">
      <c r="C4" s="1"/>
      <c r="D4" s="684" t="s">
        <v>372</v>
      </c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1"/>
    </row>
    <row r="5" spans="1:47" ht="30.75">
      <c r="C5" s="1"/>
      <c r="D5" s="685" t="s">
        <v>2</v>
      </c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1"/>
    </row>
    <row r="6" spans="1:47" ht="15.75" thickBot="1">
      <c r="C6" s="1"/>
      <c r="D6" s="7"/>
      <c r="E6" s="7"/>
      <c r="F6" s="7"/>
      <c r="G6" s="7"/>
      <c r="H6" s="7"/>
      <c r="I6" s="7"/>
      <c r="J6" s="7"/>
      <c r="K6" s="1"/>
      <c r="M6" s="1"/>
      <c r="N6" s="1"/>
      <c r="O6" s="1"/>
    </row>
    <row r="7" spans="1:47" ht="15.75" thickBot="1">
      <c r="C7" s="1"/>
      <c r="D7" s="1"/>
      <c r="E7" s="1"/>
      <c r="F7" s="1"/>
      <c r="G7" s="8"/>
      <c r="H7" s="1" t="s">
        <v>3</v>
      </c>
      <c r="I7" s="9"/>
      <c r="J7" s="7"/>
      <c r="K7" s="1"/>
      <c r="M7" s="1"/>
      <c r="N7" s="1"/>
      <c r="O7" s="1"/>
    </row>
    <row r="8" spans="1:47">
      <c r="C8" s="1"/>
      <c r="D8" s="1"/>
      <c r="E8" s="1"/>
      <c r="F8" s="1"/>
      <c r="G8" s="10"/>
      <c r="H8" s="9"/>
      <c r="I8" s="9"/>
      <c r="J8" s="6"/>
      <c r="K8" s="1"/>
      <c r="M8" s="1"/>
      <c r="N8" s="1"/>
      <c r="O8" s="1"/>
    </row>
    <row r="9" spans="1:47" ht="21.75" customHeight="1">
      <c r="C9" s="1"/>
      <c r="D9" s="1"/>
      <c r="E9" s="1"/>
      <c r="F9" s="1"/>
      <c r="G9" s="11"/>
      <c r="H9" s="1" t="s">
        <v>4</v>
      </c>
      <c r="I9" s="9"/>
      <c r="J9" s="6"/>
      <c r="K9" s="1"/>
      <c r="M9" s="1"/>
      <c r="N9" s="1"/>
      <c r="O9" s="1"/>
    </row>
    <row r="10" spans="1:47" ht="21.75" customHeight="1">
      <c r="C10" s="1"/>
      <c r="D10" s="1"/>
      <c r="E10" s="1"/>
      <c r="F10" s="1"/>
      <c r="G10" s="12"/>
      <c r="I10" s="9"/>
      <c r="J10" s="6"/>
      <c r="K10" s="1"/>
      <c r="M10" s="1"/>
      <c r="N10" s="1"/>
      <c r="O10" s="1"/>
    </row>
    <row r="11" spans="1:47" s="16" customFormat="1" ht="15.75" thickBot="1">
      <c r="A11" s="1"/>
      <c r="B11" s="1"/>
      <c r="C11" s="13"/>
      <c r="D11" s="9"/>
      <c r="E11" s="14"/>
      <c r="F11" s="9"/>
      <c r="G11" s="9"/>
      <c r="H11" s="1"/>
      <c r="I11" s="1"/>
      <c r="J11" s="9"/>
      <c r="K11" s="15"/>
      <c r="L11" s="1"/>
      <c r="M11" s="9"/>
      <c r="N11" s="9"/>
      <c r="O11" s="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s="16" customFormat="1" ht="15.75" customHeight="1" thickTop="1" thickBot="1">
      <c r="A12" s="1"/>
      <c r="B12" s="1"/>
      <c r="C12" s="689" t="s">
        <v>5</v>
      </c>
      <c r="D12" s="691" t="s">
        <v>6</v>
      </c>
      <c r="E12" s="691" t="s">
        <v>7</v>
      </c>
      <c r="F12" s="691" t="s">
        <v>8</v>
      </c>
      <c r="G12" s="691" t="s">
        <v>9</v>
      </c>
      <c r="H12" s="693" t="s">
        <v>10</v>
      </c>
      <c r="I12" s="695" t="s">
        <v>11</v>
      </c>
      <c r="J12" s="696"/>
      <c r="K12" s="696"/>
      <c r="L12" s="696"/>
      <c r="M12" s="696"/>
      <c r="N12" s="696"/>
      <c r="O12" s="697"/>
      <c r="P12" s="17"/>
      <c r="Q12" s="1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s="24" customFormat="1" ht="105" customHeight="1" thickBot="1">
      <c r="A13" s="19"/>
      <c r="B13" s="19"/>
      <c r="C13" s="690"/>
      <c r="D13" s="692"/>
      <c r="E13" s="692"/>
      <c r="F13" s="692"/>
      <c r="G13" s="692"/>
      <c r="H13" s="694"/>
      <c r="I13" s="20" t="s">
        <v>12</v>
      </c>
      <c r="J13" s="21" t="s">
        <v>13</v>
      </c>
      <c r="K13" s="21" t="s">
        <v>14</v>
      </c>
      <c r="L13" s="21" t="s">
        <v>15</v>
      </c>
      <c r="M13" s="21" t="s">
        <v>16</v>
      </c>
      <c r="N13" s="22" t="s">
        <v>17</v>
      </c>
      <c r="O13" s="23" t="s">
        <v>18</v>
      </c>
      <c r="P13" s="686" t="s">
        <v>19</v>
      </c>
      <c r="Q13" s="68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</row>
    <row r="14" spans="1:47" s="34" customFormat="1" ht="18.75" thickBot="1">
      <c r="A14" s="25"/>
      <c r="B14" s="25"/>
      <c r="C14" s="26" t="s">
        <v>20</v>
      </c>
      <c r="D14" s="27"/>
      <c r="E14" s="27"/>
      <c r="F14" s="27"/>
      <c r="G14" s="28"/>
      <c r="H14" s="29" t="s">
        <v>21</v>
      </c>
      <c r="I14" s="30">
        <f t="shared" ref="I14:N14" si="0">I15+I62+I103+I110</f>
        <v>724059</v>
      </c>
      <c r="J14" s="30">
        <f t="shared" si="0"/>
        <v>0</v>
      </c>
      <c r="K14" s="30">
        <f t="shared" si="0"/>
        <v>0</v>
      </c>
      <c r="L14" s="30">
        <f t="shared" si="0"/>
        <v>7000</v>
      </c>
      <c r="M14" s="30">
        <f t="shared" si="0"/>
        <v>700</v>
      </c>
      <c r="N14" s="30">
        <f t="shared" si="0"/>
        <v>4600</v>
      </c>
      <c r="O14" s="31">
        <f t="shared" ref="O14:O81" si="1">SUM(I14:N14)</f>
        <v>736359</v>
      </c>
      <c r="P14" s="32"/>
      <c r="Q14" s="33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</row>
    <row r="15" spans="1:47" s="44" customFormat="1" ht="18.75" thickBot="1">
      <c r="A15" s="35"/>
      <c r="B15" s="35"/>
      <c r="C15" s="36"/>
      <c r="D15" s="37" t="s">
        <v>22</v>
      </c>
      <c r="E15" s="38"/>
      <c r="F15" s="37"/>
      <c r="G15" s="39"/>
      <c r="H15" s="40" t="s">
        <v>23</v>
      </c>
      <c r="I15" s="41">
        <f t="shared" ref="I15:N15" si="2">I16+I40+I43+I50+I54</f>
        <v>512670</v>
      </c>
      <c r="J15" s="41">
        <f t="shared" si="2"/>
        <v>0</v>
      </c>
      <c r="K15" s="41">
        <f t="shared" si="2"/>
        <v>0</v>
      </c>
      <c r="L15" s="41">
        <f t="shared" si="2"/>
        <v>0</v>
      </c>
      <c r="M15" s="41">
        <f t="shared" si="2"/>
        <v>0</v>
      </c>
      <c r="N15" s="41">
        <f t="shared" si="2"/>
        <v>0</v>
      </c>
      <c r="O15" s="31">
        <f t="shared" si="1"/>
        <v>512670</v>
      </c>
      <c r="P15" s="42">
        <f>1081477+3011234</f>
        <v>4092711</v>
      </c>
      <c r="Q15" s="43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</row>
    <row r="16" spans="1:47" s="55" customFormat="1" ht="18">
      <c r="A16" s="45"/>
      <c r="B16" s="45"/>
      <c r="C16" s="46"/>
      <c r="D16" s="47"/>
      <c r="E16" s="48" t="s">
        <v>24</v>
      </c>
      <c r="F16" s="48"/>
      <c r="G16" s="49"/>
      <c r="H16" s="50" t="s">
        <v>25</v>
      </c>
      <c r="I16" s="51">
        <f>I17+I18+I20+I23+I25+I29+I34+I36+I39+I27+I40+I43+I38</f>
        <v>451752</v>
      </c>
      <c r="J16" s="51">
        <f>J17+J18+J20+J23+J25+J29+J34+J36</f>
        <v>0</v>
      </c>
      <c r="K16" s="51">
        <f>K17+K18+K20+K23+K25+K29+K34+K36</f>
        <v>0</v>
      </c>
      <c r="L16" s="51">
        <f>L17+L18+L20+L23+L25+L29+L34+L36</f>
        <v>0</v>
      </c>
      <c r="M16" s="51">
        <f>M17+M18+M20+M23+M25+M29+M34+M36</f>
        <v>0</v>
      </c>
      <c r="N16" s="51">
        <f>N17+N18+N20+N23+N25+N29+N34+N36</f>
        <v>0</v>
      </c>
      <c r="O16" s="52">
        <f t="shared" si="1"/>
        <v>451752</v>
      </c>
      <c r="P16" s="53"/>
      <c r="Q16" s="54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</row>
    <row r="17" spans="1:47" s="16" customFormat="1" ht="18">
      <c r="A17" s="1"/>
      <c r="B17" s="1"/>
      <c r="C17" s="56"/>
      <c r="D17" s="57"/>
      <c r="E17" s="58"/>
      <c r="F17" s="59" t="s">
        <v>24</v>
      </c>
      <c r="G17" s="60"/>
      <c r="H17" s="61" t="s">
        <v>26</v>
      </c>
      <c r="I17" s="62">
        <v>100911</v>
      </c>
      <c r="J17" s="62"/>
      <c r="K17" s="62"/>
      <c r="L17" s="62"/>
      <c r="M17" s="62"/>
      <c r="N17" s="62"/>
      <c r="O17" s="63">
        <f t="shared" si="1"/>
        <v>100911</v>
      </c>
      <c r="P17" s="64"/>
      <c r="Q17" s="65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s="16" customFormat="1" ht="18">
      <c r="A18" s="1"/>
      <c r="B18" s="1"/>
      <c r="C18" s="56"/>
      <c r="D18" s="57"/>
      <c r="E18" s="58"/>
      <c r="F18" s="57" t="s">
        <v>27</v>
      </c>
      <c r="G18" s="58"/>
      <c r="H18" s="61" t="s">
        <v>28</v>
      </c>
      <c r="I18" s="62">
        <f t="shared" ref="I18:N18" si="3">SUM(I19:I19)</f>
        <v>7816</v>
      </c>
      <c r="J18" s="62">
        <f t="shared" si="3"/>
        <v>0</v>
      </c>
      <c r="K18" s="62">
        <f t="shared" si="3"/>
        <v>0</v>
      </c>
      <c r="L18" s="62">
        <f t="shared" si="3"/>
        <v>0</v>
      </c>
      <c r="M18" s="62">
        <f t="shared" si="3"/>
        <v>0</v>
      </c>
      <c r="N18" s="62">
        <f t="shared" si="3"/>
        <v>0</v>
      </c>
      <c r="O18" s="63">
        <f t="shared" si="1"/>
        <v>7816</v>
      </c>
      <c r="P18" s="64"/>
      <c r="Q18" s="65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s="16" customFormat="1" ht="18">
      <c r="A19" s="1"/>
      <c r="B19" s="1"/>
      <c r="C19" s="56"/>
      <c r="D19" s="57"/>
      <c r="E19" s="58"/>
      <c r="F19" s="57"/>
      <c r="G19" s="58" t="s">
        <v>27</v>
      </c>
      <c r="H19" s="61" t="s">
        <v>29</v>
      </c>
      <c r="I19" s="62">
        <v>7816</v>
      </c>
      <c r="J19" s="62"/>
      <c r="K19" s="62"/>
      <c r="L19" s="62"/>
      <c r="M19" s="62"/>
      <c r="N19" s="62"/>
      <c r="O19" s="63">
        <f t="shared" si="1"/>
        <v>7816</v>
      </c>
      <c r="P19" s="64"/>
      <c r="Q19" s="65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s="16" customFormat="1" ht="18">
      <c r="A20" s="1"/>
      <c r="B20" s="1"/>
      <c r="C20" s="56"/>
      <c r="D20" s="57"/>
      <c r="E20" s="58"/>
      <c r="F20" s="57" t="s">
        <v>30</v>
      </c>
      <c r="G20" s="58"/>
      <c r="H20" s="61" t="s">
        <v>31</v>
      </c>
      <c r="I20" s="62">
        <f t="shared" ref="I20:N20" si="4">SUM(I21:I22)</f>
        <v>21192</v>
      </c>
      <c r="J20" s="62">
        <f t="shared" si="4"/>
        <v>0</v>
      </c>
      <c r="K20" s="62">
        <f t="shared" si="4"/>
        <v>0</v>
      </c>
      <c r="L20" s="62">
        <f t="shared" si="4"/>
        <v>0</v>
      </c>
      <c r="M20" s="62">
        <f t="shared" si="4"/>
        <v>0</v>
      </c>
      <c r="N20" s="62">
        <f t="shared" si="4"/>
        <v>0</v>
      </c>
      <c r="O20" s="63">
        <f t="shared" si="1"/>
        <v>21192</v>
      </c>
      <c r="P20" s="64"/>
      <c r="Q20" s="65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s="16" customFormat="1" ht="18">
      <c r="A21" s="1"/>
      <c r="B21" s="1"/>
      <c r="C21" s="56"/>
      <c r="D21" s="57"/>
      <c r="E21" s="58"/>
      <c r="F21" s="57"/>
      <c r="G21" s="58" t="s">
        <v>24</v>
      </c>
      <c r="H21" s="61" t="s">
        <v>32</v>
      </c>
      <c r="I21" s="62">
        <v>15137</v>
      </c>
      <c r="J21" s="62"/>
      <c r="K21" s="62"/>
      <c r="L21" s="62"/>
      <c r="M21" s="62"/>
      <c r="N21" s="62"/>
      <c r="O21" s="63">
        <f t="shared" si="1"/>
        <v>15137</v>
      </c>
      <c r="P21" s="64"/>
      <c r="Q21" s="65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s="16" customFormat="1" ht="18">
      <c r="A22" s="1"/>
      <c r="B22" s="1"/>
      <c r="C22" s="56"/>
      <c r="D22" s="57"/>
      <c r="E22" s="58"/>
      <c r="F22" s="59"/>
      <c r="G22" s="60" t="s">
        <v>30</v>
      </c>
      <c r="H22" s="61" t="s">
        <v>33</v>
      </c>
      <c r="I22" s="62">
        <v>6055</v>
      </c>
      <c r="J22" s="62"/>
      <c r="K22" s="62"/>
      <c r="L22" s="62"/>
      <c r="M22" s="62"/>
      <c r="N22" s="62"/>
      <c r="O22" s="63">
        <f t="shared" si="1"/>
        <v>6055</v>
      </c>
      <c r="P22" s="64"/>
      <c r="Q22" s="65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s="16" customFormat="1" ht="18">
      <c r="A23" s="1"/>
      <c r="B23" s="1"/>
      <c r="C23" s="56"/>
      <c r="D23" s="57"/>
      <c r="E23" s="58"/>
      <c r="F23" s="57" t="s">
        <v>34</v>
      </c>
      <c r="G23" s="58"/>
      <c r="H23" s="61" t="s">
        <v>35</v>
      </c>
      <c r="I23" s="62">
        <f t="shared" ref="I23:N23" si="5">SUM(I24:I24)</f>
        <v>103723</v>
      </c>
      <c r="J23" s="62">
        <f t="shared" si="5"/>
        <v>0</v>
      </c>
      <c r="K23" s="62">
        <f t="shared" si="5"/>
        <v>0</v>
      </c>
      <c r="L23" s="62">
        <f t="shared" si="5"/>
        <v>0</v>
      </c>
      <c r="M23" s="62">
        <f t="shared" si="5"/>
        <v>0</v>
      </c>
      <c r="N23" s="62">
        <f t="shared" si="5"/>
        <v>0</v>
      </c>
      <c r="O23" s="63">
        <f t="shared" si="1"/>
        <v>103723</v>
      </c>
      <c r="P23" s="64"/>
      <c r="Q23" s="65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16" customFormat="1" ht="18">
      <c r="A24" s="1"/>
      <c r="B24" s="1"/>
      <c r="C24" s="56"/>
      <c r="D24" s="57"/>
      <c r="E24" s="58"/>
      <c r="F24" s="57"/>
      <c r="G24" s="58" t="s">
        <v>24</v>
      </c>
      <c r="H24" s="61" t="s">
        <v>36</v>
      </c>
      <c r="I24" s="62">
        <v>103723</v>
      </c>
      <c r="J24" s="62"/>
      <c r="K24" s="62"/>
      <c r="L24" s="62"/>
      <c r="M24" s="62"/>
      <c r="N24" s="62"/>
      <c r="O24" s="63">
        <f t="shared" si="1"/>
        <v>103723</v>
      </c>
      <c r="P24" s="64"/>
      <c r="Q24" s="65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s="16" customFormat="1" ht="18">
      <c r="A25" s="1"/>
      <c r="B25" s="1"/>
      <c r="C25" s="56"/>
      <c r="D25" s="57"/>
      <c r="E25" s="58"/>
      <c r="F25" s="57" t="s">
        <v>37</v>
      </c>
      <c r="G25" s="58"/>
      <c r="H25" s="61" t="s">
        <v>38</v>
      </c>
      <c r="I25" s="62">
        <f t="shared" ref="I25:N25" si="6">SUM(I26:I26)</f>
        <v>12208</v>
      </c>
      <c r="J25" s="62">
        <f t="shared" si="6"/>
        <v>0</v>
      </c>
      <c r="K25" s="62">
        <f t="shared" si="6"/>
        <v>0</v>
      </c>
      <c r="L25" s="62">
        <f t="shared" si="6"/>
        <v>0</v>
      </c>
      <c r="M25" s="62">
        <f t="shared" si="6"/>
        <v>0</v>
      </c>
      <c r="N25" s="62">
        <f t="shared" si="6"/>
        <v>0</v>
      </c>
      <c r="O25" s="63">
        <f t="shared" si="1"/>
        <v>12208</v>
      </c>
      <c r="P25" s="64"/>
      <c r="Q25" s="65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s="16" customFormat="1" ht="18">
      <c r="A26" s="1"/>
      <c r="B26" s="1"/>
      <c r="C26" s="56"/>
      <c r="D26" s="57"/>
      <c r="E26" s="58"/>
      <c r="F26" s="57"/>
      <c r="G26" s="58" t="s">
        <v>39</v>
      </c>
      <c r="H26" s="61" t="s">
        <v>40</v>
      </c>
      <c r="I26" s="62">
        <v>12208</v>
      </c>
      <c r="J26" s="62"/>
      <c r="K26" s="62"/>
      <c r="L26" s="62"/>
      <c r="M26" s="62"/>
      <c r="N26" s="62"/>
      <c r="O26" s="63">
        <f t="shared" si="1"/>
        <v>12208</v>
      </c>
      <c r="P26" s="64"/>
      <c r="Q26" s="65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s="16" customFormat="1" ht="18">
      <c r="A27" s="1"/>
      <c r="B27" s="1"/>
      <c r="C27" s="56"/>
      <c r="D27" s="57"/>
      <c r="E27" s="58"/>
      <c r="F27" s="57" t="s">
        <v>41</v>
      </c>
      <c r="G27" s="58"/>
      <c r="H27" s="61" t="s">
        <v>42</v>
      </c>
      <c r="I27" s="62">
        <f>SUM(I28:I28)</f>
        <v>153</v>
      </c>
      <c r="J27" s="62"/>
      <c r="K27" s="62"/>
      <c r="L27" s="62"/>
      <c r="M27" s="62"/>
      <c r="N27" s="62"/>
      <c r="O27" s="63">
        <f t="shared" si="1"/>
        <v>153</v>
      </c>
      <c r="P27" s="64"/>
      <c r="Q27" s="65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s="16" customFormat="1" ht="18">
      <c r="A28" s="1"/>
      <c r="B28" s="1"/>
      <c r="C28" s="56"/>
      <c r="D28" s="57"/>
      <c r="E28" s="58"/>
      <c r="F28" s="57"/>
      <c r="G28" s="58" t="s">
        <v>24</v>
      </c>
      <c r="H28" s="61" t="s">
        <v>43</v>
      </c>
      <c r="I28" s="62">
        <v>153</v>
      </c>
      <c r="J28" s="62"/>
      <c r="K28" s="62"/>
      <c r="L28" s="62"/>
      <c r="M28" s="62"/>
      <c r="N28" s="62"/>
      <c r="O28" s="63">
        <f t="shared" si="1"/>
        <v>153</v>
      </c>
      <c r="P28" s="64"/>
      <c r="Q28" s="65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s="16" customFormat="1" ht="18">
      <c r="A29" s="1"/>
      <c r="B29" s="1"/>
      <c r="C29" s="56"/>
      <c r="D29" s="57"/>
      <c r="E29" s="58"/>
      <c r="F29" s="57" t="s">
        <v>44</v>
      </c>
      <c r="G29" s="58"/>
      <c r="H29" s="61" t="s">
        <v>45</v>
      </c>
      <c r="I29" s="62">
        <f t="shared" ref="I29:N29" si="7">SUM(I30:I33)</f>
        <v>97173</v>
      </c>
      <c r="J29" s="62">
        <f t="shared" si="7"/>
        <v>0</v>
      </c>
      <c r="K29" s="62">
        <f t="shared" si="7"/>
        <v>0</v>
      </c>
      <c r="L29" s="62">
        <f t="shared" si="7"/>
        <v>0</v>
      </c>
      <c r="M29" s="62">
        <f t="shared" si="7"/>
        <v>0</v>
      </c>
      <c r="N29" s="62">
        <f t="shared" si="7"/>
        <v>0</v>
      </c>
      <c r="O29" s="63">
        <f t="shared" si="1"/>
        <v>97173</v>
      </c>
      <c r="P29" s="64"/>
      <c r="Q29" s="65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s="16" customFormat="1" ht="18">
      <c r="A30" s="1"/>
      <c r="B30" s="1"/>
      <c r="C30" s="56"/>
      <c r="D30" s="57"/>
      <c r="E30" s="58"/>
      <c r="F30" s="57"/>
      <c r="G30" s="58" t="s">
        <v>24</v>
      </c>
      <c r="H30" s="61" t="s">
        <v>46</v>
      </c>
      <c r="I30" s="62">
        <f>21461+40224</f>
        <v>61685</v>
      </c>
      <c r="J30" s="62"/>
      <c r="K30" s="62"/>
      <c r="L30" s="62"/>
      <c r="M30" s="62"/>
      <c r="N30" s="62"/>
      <c r="O30" s="63">
        <f t="shared" si="1"/>
        <v>61685</v>
      </c>
      <c r="P30" s="64"/>
      <c r="Q30" s="65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s="16" customFormat="1" ht="18">
      <c r="A31" s="1"/>
      <c r="B31" s="1"/>
      <c r="C31" s="56"/>
      <c r="D31" s="57"/>
      <c r="E31" s="58"/>
      <c r="F31" s="57"/>
      <c r="G31" s="58" t="s">
        <v>27</v>
      </c>
      <c r="H31" s="66" t="s">
        <v>47</v>
      </c>
      <c r="I31" s="67">
        <v>7502</v>
      </c>
      <c r="J31" s="67"/>
      <c r="K31" s="67"/>
      <c r="L31" s="67"/>
      <c r="M31" s="67"/>
      <c r="N31" s="67"/>
      <c r="O31" s="63">
        <f t="shared" si="1"/>
        <v>7502</v>
      </c>
      <c r="P31" s="64"/>
      <c r="Q31" s="65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s="16" customFormat="1" ht="18">
      <c r="A32" s="1"/>
      <c r="B32" s="1"/>
      <c r="C32" s="56"/>
      <c r="D32" s="57"/>
      <c r="E32" s="58"/>
      <c r="F32" s="57"/>
      <c r="G32" s="58" t="s">
        <v>48</v>
      </c>
      <c r="H32" s="66" t="s">
        <v>49</v>
      </c>
      <c r="I32" s="67">
        <v>18732</v>
      </c>
      <c r="J32" s="67"/>
      <c r="K32" s="67"/>
      <c r="L32" s="67"/>
      <c r="M32" s="67"/>
      <c r="N32" s="67"/>
      <c r="O32" s="63">
        <f t="shared" si="1"/>
        <v>18732</v>
      </c>
      <c r="P32" s="64"/>
      <c r="Q32" s="65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s="16" customFormat="1" ht="18">
      <c r="A33" s="1"/>
      <c r="B33" s="1"/>
      <c r="C33" s="56"/>
      <c r="D33" s="57"/>
      <c r="E33" s="58"/>
      <c r="F33" s="59"/>
      <c r="G33" s="68" t="s">
        <v>50</v>
      </c>
      <c r="H33" s="66" t="s">
        <v>51</v>
      </c>
      <c r="I33" s="67">
        <v>9254</v>
      </c>
      <c r="J33" s="67"/>
      <c r="K33" s="67"/>
      <c r="L33" s="67"/>
      <c r="M33" s="67"/>
      <c r="N33" s="67"/>
      <c r="O33" s="63">
        <f t="shared" si="1"/>
        <v>9254</v>
      </c>
      <c r="P33" s="64"/>
      <c r="Q33" s="65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s="16" customFormat="1" ht="18">
      <c r="A34" s="1"/>
      <c r="B34" s="1"/>
      <c r="C34" s="56"/>
      <c r="D34" s="57"/>
      <c r="E34" s="58"/>
      <c r="F34" s="57" t="s">
        <v>52</v>
      </c>
      <c r="G34" s="58"/>
      <c r="H34" s="66" t="s">
        <v>53</v>
      </c>
      <c r="I34" s="67">
        <f t="shared" ref="I34:N34" si="8">SUM(I35:I35)</f>
        <v>13216</v>
      </c>
      <c r="J34" s="67">
        <f t="shared" si="8"/>
        <v>0</v>
      </c>
      <c r="K34" s="67">
        <f t="shared" si="8"/>
        <v>0</v>
      </c>
      <c r="L34" s="67">
        <f t="shared" si="8"/>
        <v>0</v>
      </c>
      <c r="M34" s="67">
        <f t="shared" si="8"/>
        <v>0</v>
      </c>
      <c r="N34" s="67">
        <f t="shared" si="8"/>
        <v>0</v>
      </c>
      <c r="O34" s="63">
        <f t="shared" si="1"/>
        <v>13216</v>
      </c>
      <c r="P34" s="64"/>
      <c r="Q34" s="65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s="16" customFormat="1" ht="18">
      <c r="A35" s="1"/>
      <c r="B35" s="1"/>
      <c r="C35" s="56"/>
      <c r="D35" s="57"/>
      <c r="E35" s="58"/>
      <c r="F35" s="57"/>
      <c r="G35" s="58" t="s">
        <v>24</v>
      </c>
      <c r="H35" s="66" t="s">
        <v>54</v>
      </c>
      <c r="I35" s="67">
        <v>13216</v>
      </c>
      <c r="J35" s="67"/>
      <c r="K35" s="67"/>
      <c r="L35" s="67"/>
      <c r="M35" s="67"/>
      <c r="N35" s="67"/>
      <c r="O35" s="63">
        <f t="shared" si="1"/>
        <v>13216</v>
      </c>
      <c r="P35" s="64"/>
      <c r="Q35" s="65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s="16" customFormat="1" ht="18">
      <c r="A36" s="1"/>
      <c r="B36" s="1"/>
      <c r="C36" s="56"/>
      <c r="D36" s="57"/>
      <c r="E36" s="58"/>
      <c r="F36" s="57" t="s">
        <v>55</v>
      </c>
      <c r="G36" s="58"/>
      <c r="H36" s="66" t="s">
        <v>56</v>
      </c>
      <c r="I36" s="67">
        <f t="shared" ref="I36:N36" si="9">SUM(I37:I37)</f>
        <v>4080</v>
      </c>
      <c r="J36" s="67">
        <f t="shared" si="9"/>
        <v>0</v>
      </c>
      <c r="K36" s="67">
        <f t="shared" si="9"/>
        <v>0</v>
      </c>
      <c r="L36" s="67">
        <f t="shared" si="9"/>
        <v>0</v>
      </c>
      <c r="M36" s="67">
        <f t="shared" si="9"/>
        <v>0</v>
      </c>
      <c r="N36" s="67">
        <f t="shared" si="9"/>
        <v>0</v>
      </c>
      <c r="O36" s="63">
        <f t="shared" si="1"/>
        <v>4080</v>
      </c>
      <c r="P36" s="64"/>
      <c r="Q36" s="65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 s="16" customFormat="1" ht="18">
      <c r="A37" s="1"/>
      <c r="B37" s="1"/>
      <c r="C37" s="56"/>
      <c r="D37" s="57"/>
      <c r="E37" s="58"/>
      <c r="F37" s="57"/>
      <c r="G37" s="58" t="s">
        <v>24</v>
      </c>
      <c r="H37" s="66" t="s">
        <v>57</v>
      </c>
      <c r="I37" s="67">
        <v>4080</v>
      </c>
      <c r="J37" s="67"/>
      <c r="K37" s="67"/>
      <c r="L37" s="67"/>
      <c r="M37" s="67"/>
      <c r="N37" s="67"/>
      <c r="O37" s="63">
        <f t="shared" si="1"/>
        <v>4080</v>
      </c>
      <c r="P37" s="64"/>
      <c r="Q37" s="6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s="16" customFormat="1" ht="18">
      <c r="A38" s="1"/>
      <c r="B38" s="1"/>
      <c r="C38" s="56"/>
      <c r="D38" s="57"/>
      <c r="E38" s="58"/>
      <c r="F38" s="57" t="s">
        <v>373</v>
      </c>
      <c r="G38" s="58"/>
      <c r="H38" s="66" t="s">
        <v>374</v>
      </c>
      <c r="I38" s="67">
        <v>27303</v>
      </c>
      <c r="J38" s="67"/>
      <c r="K38" s="67"/>
      <c r="L38" s="67"/>
      <c r="M38" s="67"/>
      <c r="N38" s="67"/>
      <c r="O38" s="63">
        <f t="shared" si="1"/>
        <v>27303</v>
      </c>
      <c r="P38" s="64"/>
      <c r="Q38" s="6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1:47" s="16" customFormat="1" ht="18">
      <c r="A39" s="1"/>
      <c r="B39" s="1"/>
      <c r="C39" s="56"/>
      <c r="D39" s="57"/>
      <c r="E39" s="69"/>
      <c r="F39" s="70" t="s">
        <v>58</v>
      </c>
      <c r="G39" s="70"/>
      <c r="H39" s="66" t="s">
        <v>59</v>
      </c>
      <c r="I39" s="67">
        <v>19629</v>
      </c>
      <c r="J39" s="67"/>
      <c r="K39" s="67"/>
      <c r="L39" s="67"/>
      <c r="M39" s="67"/>
      <c r="N39" s="67"/>
      <c r="O39" s="63">
        <f t="shared" si="1"/>
        <v>19629</v>
      </c>
      <c r="P39" s="64"/>
      <c r="Q39" s="65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 s="55" customFormat="1" ht="18">
      <c r="A40" s="45"/>
      <c r="B40" s="45"/>
      <c r="C40" s="71"/>
      <c r="D40" s="72"/>
      <c r="E40" s="73" t="s">
        <v>27</v>
      </c>
      <c r="F40" s="74"/>
      <c r="G40" s="74"/>
      <c r="H40" s="75" t="s">
        <v>60</v>
      </c>
      <c r="I40" s="67">
        <f t="shared" ref="I40:N40" si="10">SUM(I41:I42)</f>
        <v>15030</v>
      </c>
      <c r="J40" s="67">
        <f t="shared" si="10"/>
        <v>0</v>
      </c>
      <c r="K40" s="67">
        <f t="shared" si="10"/>
        <v>0</v>
      </c>
      <c r="L40" s="67">
        <f t="shared" si="10"/>
        <v>0</v>
      </c>
      <c r="M40" s="67">
        <f t="shared" si="10"/>
        <v>0</v>
      </c>
      <c r="N40" s="67">
        <f t="shared" si="10"/>
        <v>0</v>
      </c>
      <c r="O40" s="63">
        <f t="shared" si="1"/>
        <v>15030</v>
      </c>
      <c r="P40" s="76">
        <v>192975</v>
      </c>
      <c r="Q40" s="77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</row>
    <row r="41" spans="1:47" s="16" customFormat="1" ht="18">
      <c r="A41" s="1"/>
      <c r="B41" s="1"/>
      <c r="C41" s="56"/>
      <c r="D41" s="57"/>
      <c r="E41" s="69"/>
      <c r="F41" s="59" t="s">
        <v>24</v>
      </c>
      <c r="G41" s="59"/>
      <c r="H41" s="66" t="s">
        <v>61</v>
      </c>
      <c r="I41" s="78">
        <v>4752</v>
      </c>
      <c r="J41" s="78"/>
      <c r="K41" s="78"/>
      <c r="L41" s="78"/>
      <c r="M41" s="78"/>
      <c r="N41" s="78"/>
      <c r="O41" s="63">
        <f t="shared" si="1"/>
        <v>4752</v>
      </c>
      <c r="P41" s="64"/>
      <c r="Q41" s="65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1:47" s="16" customFormat="1" ht="18">
      <c r="A42" s="1"/>
      <c r="B42" s="1"/>
      <c r="C42" s="56"/>
      <c r="D42" s="57"/>
      <c r="E42" s="69"/>
      <c r="F42" s="70" t="s">
        <v>27</v>
      </c>
      <c r="G42" s="70"/>
      <c r="H42" s="66" t="s">
        <v>62</v>
      </c>
      <c r="I42" s="67">
        <f>8881+762+635</f>
        <v>10278</v>
      </c>
      <c r="J42" s="67"/>
      <c r="K42" s="67"/>
      <c r="L42" s="67"/>
      <c r="M42" s="67"/>
      <c r="N42" s="67"/>
      <c r="O42" s="63">
        <f t="shared" si="1"/>
        <v>10278</v>
      </c>
      <c r="P42" s="64"/>
      <c r="Q42" s="65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1:47" s="55" customFormat="1" ht="18">
      <c r="A43" s="45"/>
      <c r="B43" s="45"/>
      <c r="C43" s="71"/>
      <c r="D43" s="72"/>
      <c r="E43" s="73" t="s">
        <v>48</v>
      </c>
      <c r="F43" s="79"/>
      <c r="G43" s="79"/>
      <c r="H43" s="75" t="s">
        <v>63</v>
      </c>
      <c r="I43" s="67">
        <f t="shared" ref="I43:N43" si="11">I44+I46+I48</f>
        <v>29318</v>
      </c>
      <c r="J43" s="67">
        <f t="shared" si="11"/>
        <v>0</v>
      </c>
      <c r="K43" s="67">
        <f t="shared" si="11"/>
        <v>0</v>
      </c>
      <c r="L43" s="67">
        <f t="shared" si="11"/>
        <v>0</v>
      </c>
      <c r="M43" s="67">
        <f t="shared" si="11"/>
        <v>0</v>
      </c>
      <c r="N43" s="67">
        <f t="shared" si="11"/>
        <v>0</v>
      </c>
      <c r="O43" s="63">
        <f t="shared" si="1"/>
        <v>29318</v>
      </c>
      <c r="P43" s="76"/>
      <c r="Q43" s="77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</row>
    <row r="44" spans="1:47" s="16" customFormat="1" ht="18">
      <c r="A44" s="1"/>
      <c r="B44" s="1"/>
      <c r="C44" s="56"/>
      <c r="D44" s="57"/>
      <c r="E44" s="69"/>
      <c r="F44" s="57" t="s">
        <v>24</v>
      </c>
      <c r="G44" s="57"/>
      <c r="H44" s="66" t="s">
        <v>64</v>
      </c>
      <c r="I44" s="67">
        <f t="shared" ref="I44:N44" si="12">SUM(I45:I45)</f>
        <v>14853</v>
      </c>
      <c r="J44" s="67">
        <f t="shared" si="12"/>
        <v>0</v>
      </c>
      <c r="K44" s="67">
        <f t="shared" si="12"/>
        <v>0</v>
      </c>
      <c r="L44" s="67">
        <f t="shared" si="12"/>
        <v>0</v>
      </c>
      <c r="M44" s="67">
        <f t="shared" si="12"/>
        <v>0</v>
      </c>
      <c r="N44" s="67">
        <f t="shared" si="12"/>
        <v>0</v>
      </c>
      <c r="O44" s="63">
        <f t="shared" si="1"/>
        <v>14853</v>
      </c>
      <c r="P44" s="64"/>
      <c r="Q44" s="65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1:47" s="16" customFormat="1" ht="18">
      <c r="A45" s="1"/>
      <c r="B45" s="1"/>
      <c r="C45" s="56"/>
      <c r="D45" s="57"/>
      <c r="E45" s="57"/>
      <c r="F45" s="57"/>
      <c r="G45" s="57" t="s">
        <v>24</v>
      </c>
      <c r="H45" s="66" t="s">
        <v>65</v>
      </c>
      <c r="I45" s="67">
        <v>14853</v>
      </c>
      <c r="J45" s="67"/>
      <c r="K45" s="67"/>
      <c r="L45" s="67"/>
      <c r="M45" s="67"/>
      <c r="N45" s="67"/>
      <c r="O45" s="63">
        <f t="shared" si="1"/>
        <v>14853</v>
      </c>
      <c r="P45" s="64"/>
      <c r="Q45" s="65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1:47" s="16" customFormat="1" ht="18">
      <c r="A46" s="1"/>
      <c r="B46" s="1"/>
      <c r="C46" s="56"/>
      <c r="D46" s="57"/>
      <c r="E46" s="57"/>
      <c r="F46" s="57" t="s">
        <v>27</v>
      </c>
      <c r="G46" s="57"/>
      <c r="H46" s="66" t="s">
        <v>66</v>
      </c>
      <c r="I46" s="67">
        <f t="shared" ref="I46:N46" si="13">SUM(I47:I47)</f>
        <v>13105</v>
      </c>
      <c r="J46" s="67">
        <f t="shared" si="13"/>
        <v>0</v>
      </c>
      <c r="K46" s="67">
        <f t="shared" si="13"/>
        <v>0</v>
      </c>
      <c r="L46" s="67">
        <f t="shared" si="13"/>
        <v>0</v>
      </c>
      <c r="M46" s="67">
        <f t="shared" si="13"/>
        <v>0</v>
      </c>
      <c r="N46" s="67">
        <f t="shared" si="13"/>
        <v>0</v>
      </c>
      <c r="O46" s="63">
        <f t="shared" si="1"/>
        <v>13105</v>
      </c>
      <c r="P46" s="64"/>
      <c r="Q46" s="65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</row>
    <row r="47" spans="1:47" s="16" customFormat="1" ht="18">
      <c r="A47" s="1"/>
      <c r="B47" s="1"/>
      <c r="C47" s="56"/>
      <c r="D47" s="57"/>
      <c r="E47" s="57"/>
      <c r="F47" s="57"/>
      <c r="G47" s="57" t="s">
        <v>24</v>
      </c>
      <c r="H47" s="66" t="s">
        <v>65</v>
      </c>
      <c r="I47" s="67">
        <v>13105</v>
      </c>
      <c r="J47" s="67"/>
      <c r="K47" s="67"/>
      <c r="L47" s="67"/>
      <c r="M47" s="67"/>
      <c r="N47" s="67"/>
      <c r="O47" s="63">
        <f t="shared" si="1"/>
        <v>13105</v>
      </c>
      <c r="P47" s="64"/>
      <c r="Q47" s="65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1:47" s="16" customFormat="1" ht="18">
      <c r="A48" s="1"/>
      <c r="B48" s="1"/>
      <c r="C48" s="56"/>
      <c r="D48" s="57"/>
      <c r="E48" s="57"/>
      <c r="F48" s="57" t="s">
        <v>48</v>
      </c>
      <c r="G48" s="57"/>
      <c r="H48" s="66" t="s">
        <v>67</v>
      </c>
      <c r="I48" s="67">
        <f t="shared" ref="I48:N48" si="14">SUM(I49:I49)</f>
        <v>1360</v>
      </c>
      <c r="J48" s="67">
        <f t="shared" si="14"/>
        <v>0</v>
      </c>
      <c r="K48" s="67">
        <f t="shared" si="14"/>
        <v>0</v>
      </c>
      <c r="L48" s="67">
        <f t="shared" si="14"/>
        <v>0</v>
      </c>
      <c r="M48" s="67">
        <f t="shared" si="14"/>
        <v>0</v>
      </c>
      <c r="N48" s="67">
        <f t="shared" si="14"/>
        <v>0</v>
      </c>
      <c r="O48" s="63">
        <f t="shared" si="1"/>
        <v>1360</v>
      </c>
      <c r="P48" s="64"/>
      <c r="Q48" s="65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:47" s="16" customFormat="1" ht="18">
      <c r="A49" s="1"/>
      <c r="B49" s="1"/>
      <c r="C49" s="56"/>
      <c r="D49" s="57"/>
      <c r="E49" s="57"/>
      <c r="F49" s="57"/>
      <c r="G49" s="57" t="s">
        <v>27</v>
      </c>
      <c r="H49" s="66" t="s">
        <v>68</v>
      </c>
      <c r="I49" s="67">
        <v>1360</v>
      </c>
      <c r="J49" s="67"/>
      <c r="K49" s="67"/>
      <c r="L49" s="67"/>
      <c r="M49" s="67"/>
      <c r="N49" s="67"/>
      <c r="O49" s="63">
        <f t="shared" si="1"/>
        <v>1360</v>
      </c>
      <c r="P49" s="64"/>
      <c r="Q49" s="65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 s="55" customFormat="1" ht="18">
      <c r="A50" s="45"/>
      <c r="B50" s="45"/>
      <c r="C50" s="71"/>
      <c r="D50" s="72"/>
      <c r="E50" s="79" t="s">
        <v>30</v>
      </c>
      <c r="F50" s="79"/>
      <c r="G50" s="73"/>
      <c r="H50" s="80" t="s">
        <v>69</v>
      </c>
      <c r="I50" s="67">
        <f t="shared" ref="I50:N50" si="15">SUM(I51:I53)</f>
        <v>12510</v>
      </c>
      <c r="J50" s="67">
        <f t="shared" si="15"/>
        <v>0</v>
      </c>
      <c r="K50" s="67">
        <f t="shared" si="15"/>
        <v>0</v>
      </c>
      <c r="L50" s="67">
        <f t="shared" si="15"/>
        <v>0</v>
      </c>
      <c r="M50" s="67">
        <f t="shared" si="15"/>
        <v>0</v>
      </c>
      <c r="N50" s="67">
        <f t="shared" si="15"/>
        <v>0</v>
      </c>
      <c r="O50" s="63">
        <f t="shared" si="1"/>
        <v>12510</v>
      </c>
      <c r="P50" s="76">
        <v>2218509</v>
      </c>
      <c r="Q50" s="77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</row>
    <row r="51" spans="1:47" s="16" customFormat="1" ht="18">
      <c r="A51" s="1"/>
      <c r="B51" s="1"/>
      <c r="C51" s="56"/>
      <c r="D51" s="69"/>
      <c r="E51" s="69"/>
      <c r="F51" s="70" t="s">
        <v>39</v>
      </c>
      <c r="G51" s="70"/>
      <c r="H51" s="61" t="s">
        <v>70</v>
      </c>
      <c r="I51" s="67">
        <v>2500</v>
      </c>
      <c r="J51" s="67"/>
      <c r="K51" s="67"/>
      <c r="L51" s="67"/>
      <c r="M51" s="67"/>
      <c r="N51" s="67"/>
      <c r="O51" s="63">
        <f t="shared" si="1"/>
        <v>2500</v>
      </c>
      <c r="P51" s="64"/>
      <c r="Q51" s="65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s="16" customFormat="1" ht="18">
      <c r="A52" s="1"/>
      <c r="B52" s="1"/>
      <c r="C52" s="56"/>
      <c r="D52" s="69"/>
      <c r="E52" s="69"/>
      <c r="F52" s="70" t="s">
        <v>71</v>
      </c>
      <c r="G52" s="70"/>
      <c r="H52" s="61" t="s">
        <v>72</v>
      </c>
      <c r="I52" s="67">
        <v>10000</v>
      </c>
      <c r="J52" s="67"/>
      <c r="K52" s="67"/>
      <c r="L52" s="67"/>
      <c r="M52" s="67"/>
      <c r="N52" s="67"/>
      <c r="O52" s="63">
        <f t="shared" si="1"/>
        <v>10000</v>
      </c>
      <c r="P52" s="81">
        <v>22374</v>
      </c>
      <c r="Q52" s="82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 s="16" customFormat="1" ht="18">
      <c r="A53" s="1"/>
      <c r="B53" s="1"/>
      <c r="C53" s="83"/>
      <c r="D53" s="84"/>
      <c r="E53" s="84"/>
      <c r="F53" s="85" t="s">
        <v>34</v>
      </c>
      <c r="G53" s="85"/>
      <c r="H53" s="61" t="s">
        <v>73</v>
      </c>
      <c r="I53" s="67">
        <v>10</v>
      </c>
      <c r="J53" s="67"/>
      <c r="K53" s="67"/>
      <c r="L53" s="67"/>
      <c r="M53" s="67"/>
      <c r="N53" s="67"/>
      <c r="O53" s="63">
        <f t="shared" si="1"/>
        <v>10</v>
      </c>
      <c r="P53" s="64"/>
      <c r="Q53" s="86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 s="55" customFormat="1" ht="18">
      <c r="A54" s="45"/>
      <c r="B54" s="45"/>
      <c r="C54" s="71"/>
      <c r="D54" s="87"/>
      <c r="E54" s="73" t="s">
        <v>39</v>
      </c>
      <c r="F54" s="79"/>
      <c r="G54" s="79"/>
      <c r="H54" s="80" t="s">
        <v>74</v>
      </c>
      <c r="I54" s="67">
        <f>I55+I58+I59+I61</f>
        <v>4060</v>
      </c>
      <c r="J54" s="67">
        <f t="shared" ref="J54:N54" si="16">SUM(J55:J61)</f>
        <v>0</v>
      </c>
      <c r="K54" s="67">
        <f t="shared" si="16"/>
        <v>0</v>
      </c>
      <c r="L54" s="67">
        <f t="shared" si="16"/>
        <v>0</v>
      </c>
      <c r="M54" s="67">
        <f t="shared" si="16"/>
        <v>0</v>
      </c>
      <c r="N54" s="67">
        <f t="shared" si="16"/>
        <v>0</v>
      </c>
      <c r="O54" s="63">
        <f t="shared" si="1"/>
        <v>4060</v>
      </c>
      <c r="P54" s="76">
        <v>95577</v>
      </c>
      <c r="Q54" s="88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</row>
    <row r="55" spans="1:47" s="16" customFormat="1" ht="18">
      <c r="A55" s="1"/>
      <c r="B55" s="1"/>
      <c r="C55" s="56"/>
      <c r="D55" s="69"/>
      <c r="E55" s="69"/>
      <c r="F55" s="70" t="s">
        <v>24</v>
      </c>
      <c r="G55" s="70"/>
      <c r="H55" s="61" t="s">
        <v>75</v>
      </c>
      <c r="I55" s="67">
        <f>SUM(I56:I57)</f>
        <v>2300</v>
      </c>
      <c r="J55" s="67"/>
      <c r="K55" s="67"/>
      <c r="L55" s="67"/>
      <c r="M55" s="67"/>
      <c r="N55" s="67"/>
      <c r="O55" s="63">
        <f t="shared" si="1"/>
        <v>2300</v>
      </c>
      <c r="P55" s="89"/>
      <c r="Q55" s="90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 s="16" customFormat="1" ht="18">
      <c r="A56" s="1"/>
      <c r="B56" s="1"/>
      <c r="C56" s="56"/>
      <c r="D56" s="69"/>
      <c r="E56" s="69"/>
      <c r="F56" s="70"/>
      <c r="G56" s="70" t="s">
        <v>24</v>
      </c>
      <c r="H56" s="66" t="s">
        <v>76</v>
      </c>
      <c r="I56" s="91">
        <v>1400</v>
      </c>
      <c r="J56" s="91"/>
      <c r="K56" s="91"/>
      <c r="L56" s="91"/>
      <c r="M56" s="91"/>
      <c r="N56" s="91"/>
      <c r="O56" s="63">
        <f t="shared" si="1"/>
        <v>1400</v>
      </c>
      <c r="P56" s="92"/>
      <c r="Q56" s="93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1:47" s="16" customFormat="1" ht="18">
      <c r="A57" s="1"/>
      <c r="B57" s="1"/>
      <c r="C57" s="56"/>
      <c r="D57" s="69"/>
      <c r="E57" s="69"/>
      <c r="F57" s="70"/>
      <c r="G57" s="70" t="s">
        <v>27</v>
      </c>
      <c r="H57" s="66" t="s">
        <v>77</v>
      </c>
      <c r="I57" s="91">
        <v>900</v>
      </c>
      <c r="J57" s="91"/>
      <c r="K57" s="91"/>
      <c r="L57" s="91"/>
      <c r="M57" s="91"/>
      <c r="N57" s="91"/>
      <c r="O57" s="63">
        <f t="shared" si="1"/>
        <v>900</v>
      </c>
      <c r="P57" s="92"/>
      <c r="Q57" s="93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1:47" s="16" customFormat="1" ht="18">
      <c r="A58" s="1"/>
      <c r="B58" s="1"/>
      <c r="C58" s="56"/>
      <c r="D58" s="69"/>
      <c r="E58" s="69"/>
      <c r="F58" s="70" t="s">
        <v>27</v>
      </c>
      <c r="G58" s="70"/>
      <c r="H58" s="94" t="s">
        <v>78</v>
      </c>
      <c r="I58" s="78">
        <v>1350</v>
      </c>
      <c r="J58" s="78"/>
      <c r="K58" s="78"/>
      <c r="L58" s="78"/>
      <c r="M58" s="78"/>
      <c r="N58" s="78"/>
      <c r="O58" s="63">
        <f t="shared" si="1"/>
        <v>1350</v>
      </c>
      <c r="P58" s="81"/>
      <c r="Q58" s="82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1:47" s="16" customFormat="1" ht="18">
      <c r="A59" s="1"/>
      <c r="B59" s="1"/>
      <c r="C59" s="56"/>
      <c r="D59" s="69"/>
      <c r="E59" s="69"/>
      <c r="F59" s="70" t="s">
        <v>48</v>
      </c>
      <c r="G59" s="70"/>
      <c r="H59" s="61" t="s">
        <v>79</v>
      </c>
      <c r="I59" s="67">
        <f>SUM(I60)</f>
        <v>10</v>
      </c>
      <c r="J59" s="67"/>
      <c r="K59" s="67"/>
      <c r="L59" s="67"/>
      <c r="M59" s="67"/>
      <c r="N59" s="67"/>
      <c r="O59" s="63">
        <f t="shared" si="1"/>
        <v>10</v>
      </c>
      <c r="P59" s="64"/>
      <c r="Q59" s="86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1:47" s="16" customFormat="1" ht="18">
      <c r="A60" s="1"/>
      <c r="B60" s="1"/>
      <c r="C60" s="56"/>
      <c r="D60" s="69"/>
      <c r="E60" s="69"/>
      <c r="F60" s="57"/>
      <c r="G60" s="57" t="s">
        <v>24</v>
      </c>
      <c r="H60" s="95" t="s">
        <v>80</v>
      </c>
      <c r="I60" s="96">
        <v>10</v>
      </c>
      <c r="J60" s="96"/>
      <c r="K60" s="96"/>
      <c r="L60" s="96"/>
      <c r="M60" s="96"/>
      <c r="N60" s="96"/>
      <c r="O60" s="97">
        <f t="shared" si="1"/>
        <v>10</v>
      </c>
      <c r="P60" s="64"/>
      <c r="Q60" s="86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1:47" s="16" customFormat="1" ht="18.75" thickBot="1">
      <c r="A61" s="1"/>
      <c r="B61" s="1"/>
      <c r="C61" s="98"/>
      <c r="D61" s="99"/>
      <c r="E61" s="99"/>
      <c r="F61" s="100" t="s">
        <v>30</v>
      </c>
      <c r="G61" s="100"/>
      <c r="H61" s="101" t="s">
        <v>81</v>
      </c>
      <c r="I61" s="102">
        <v>400</v>
      </c>
      <c r="J61" s="102"/>
      <c r="K61" s="102"/>
      <c r="L61" s="102"/>
      <c r="M61" s="102"/>
      <c r="N61" s="102"/>
      <c r="O61" s="97">
        <f t="shared" si="1"/>
        <v>400</v>
      </c>
      <c r="P61" s="64"/>
      <c r="Q61" s="86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1:47" s="44" customFormat="1" ht="18.75" thickBot="1">
      <c r="A62" s="35"/>
      <c r="B62" s="35"/>
      <c r="C62" s="103"/>
      <c r="D62" s="37" t="s">
        <v>82</v>
      </c>
      <c r="E62" s="37"/>
      <c r="F62" s="37"/>
      <c r="G62" s="37"/>
      <c r="H62" s="40" t="s">
        <v>83</v>
      </c>
      <c r="I62" s="104">
        <f t="shared" ref="I62:N62" si="17">I63+I84+I87+I92+I95</f>
        <v>94624</v>
      </c>
      <c r="J62" s="104">
        <f t="shared" si="17"/>
        <v>0</v>
      </c>
      <c r="K62" s="104">
        <f t="shared" si="17"/>
        <v>0</v>
      </c>
      <c r="L62" s="104">
        <f t="shared" si="17"/>
        <v>0</v>
      </c>
      <c r="M62" s="104">
        <f t="shared" si="17"/>
        <v>0</v>
      </c>
      <c r="N62" s="41">
        <f t="shared" si="17"/>
        <v>0</v>
      </c>
      <c r="O62" s="31">
        <f t="shared" si="1"/>
        <v>94624</v>
      </c>
      <c r="P62" s="105">
        <f>256370+691946</f>
        <v>948316</v>
      </c>
      <c r="Q62" s="106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</row>
    <row r="63" spans="1:47" s="55" customFormat="1" ht="18">
      <c r="A63" s="45"/>
      <c r="B63" s="45"/>
      <c r="C63" s="107"/>
      <c r="D63" s="47"/>
      <c r="E63" s="48" t="s">
        <v>24</v>
      </c>
      <c r="F63" s="48"/>
      <c r="G63" s="48"/>
      <c r="H63" s="50" t="s">
        <v>25</v>
      </c>
      <c r="I63" s="108">
        <f>I64+I65+I67+I70+I72+I74+I76+I81+I83+I84+I87</f>
        <v>77152</v>
      </c>
      <c r="J63" s="108">
        <f t="shared" ref="J63:N63" si="18">J64+J65+J67+J70+J72+J74+J76+J81</f>
        <v>0</v>
      </c>
      <c r="K63" s="108">
        <f t="shared" si="18"/>
        <v>0</v>
      </c>
      <c r="L63" s="108">
        <f t="shared" si="18"/>
        <v>0</v>
      </c>
      <c r="M63" s="108">
        <f t="shared" si="18"/>
        <v>0</v>
      </c>
      <c r="N63" s="108">
        <f t="shared" si="18"/>
        <v>0</v>
      </c>
      <c r="O63" s="52">
        <f t="shared" si="1"/>
        <v>77152</v>
      </c>
      <c r="P63" s="53"/>
      <c r="Q63" s="109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</row>
    <row r="64" spans="1:47" s="16" customFormat="1" ht="18">
      <c r="A64" s="1"/>
      <c r="B64" s="1"/>
      <c r="C64" s="110"/>
      <c r="D64" s="57"/>
      <c r="E64" s="57"/>
      <c r="F64" s="85" t="s">
        <v>24</v>
      </c>
      <c r="G64" s="85"/>
      <c r="H64" s="61" t="s">
        <v>26</v>
      </c>
      <c r="I64" s="67">
        <f>21627+236</f>
        <v>21863</v>
      </c>
      <c r="J64" s="67"/>
      <c r="K64" s="67"/>
      <c r="L64" s="67"/>
      <c r="M64" s="67"/>
      <c r="N64" s="67"/>
      <c r="O64" s="63">
        <f t="shared" si="1"/>
        <v>21863</v>
      </c>
      <c r="P64" s="64"/>
      <c r="Q64" s="86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</row>
    <row r="65" spans="1:47" s="16" customFormat="1" ht="18">
      <c r="A65" s="1"/>
      <c r="B65" s="1"/>
      <c r="C65" s="110"/>
      <c r="D65" s="57"/>
      <c r="E65" s="57"/>
      <c r="F65" s="72" t="s">
        <v>27</v>
      </c>
      <c r="G65" s="72"/>
      <c r="H65" s="61" t="s">
        <v>28</v>
      </c>
      <c r="I65" s="67">
        <f t="shared" ref="I65:N65" si="19">SUM(I66:I66)</f>
        <v>1201</v>
      </c>
      <c r="J65" s="67">
        <f t="shared" si="19"/>
        <v>0</v>
      </c>
      <c r="K65" s="67">
        <f t="shared" si="19"/>
        <v>0</v>
      </c>
      <c r="L65" s="67">
        <f t="shared" si="19"/>
        <v>0</v>
      </c>
      <c r="M65" s="67">
        <f t="shared" si="19"/>
        <v>0</v>
      </c>
      <c r="N65" s="67">
        <f t="shared" si="19"/>
        <v>0</v>
      </c>
      <c r="O65" s="63">
        <f t="shared" si="1"/>
        <v>1201</v>
      </c>
      <c r="P65" s="64"/>
      <c r="Q65" s="86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</row>
    <row r="66" spans="1:47" s="16" customFormat="1" ht="18">
      <c r="A66" s="1"/>
      <c r="B66" s="1"/>
      <c r="C66" s="110"/>
      <c r="D66" s="57"/>
      <c r="E66" s="57"/>
      <c r="F66" s="85"/>
      <c r="G66" s="85" t="s">
        <v>27</v>
      </c>
      <c r="H66" s="61" t="s">
        <v>84</v>
      </c>
      <c r="I66" s="67">
        <f>1201+0</f>
        <v>1201</v>
      </c>
      <c r="J66" s="67"/>
      <c r="K66" s="67"/>
      <c r="L66" s="67"/>
      <c r="M66" s="67"/>
      <c r="N66" s="67"/>
      <c r="O66" s="63">
        <f t="shared" si="1"/>
        <v>1201</v>
      </c>
      <c r="P66" s="64"/>
      <c r="Q66" s="86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</row>
    <row r="67" spans="1:47" s="16" customFormat="1" ht="18">
      <c r="A67" s="1"/>
      <c r="B67" s="1"/>
      <c r="C67" s="110"/>
      <c r="D67" s="57"/>
      <c r="E67" s="57"/>
      <c r="F67" s="72" t="s">
        <v>30</v>
      </c>
      <c r="G67" s="72"/>
      <c r="H67" s="61" t="s">
        <v>31</v>
      </c>
      <c r="I67" s="67">
        <f t="shared" ref="I67:N67" si="20">SUM(I68:I69)</f>
        <v>4592</v>
      </c>
      <c r="J67" s="67">
        <f t="shared" si="20"/>
        <v>0</v>
      </c>
      <c r="K67" s="67">
        <f t="shared" si="20"/>
        <v>0</v>
      </c>
      <c r="L67" s="67">
        <f t="shared" si="20"/>
        <v>0</v>
      </c>
      <c r="M67" s="67">
        <f t="shared" si="20"/>
        <v>0</v>
      </c>
      <c r="N67" s="67">
        <f t="shared" si="20"/>
        <v>0</v>
      </c>
      <c r="O67" s="63">
        <f t="shared" si="1"/>
        <v>4592</v>
      </c>
      <c r="P67" s="64"/>
      <c r="Q67" s="86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</row>
    <row r="68" spans="1:47" s="16" customFormat="1" ht="18">
      <c r="A68" s="1"/>
      <c r="B68" s="1"/>
      <c r="C68" s="110"/>
      <c r="D68" s="57"/>
      <c r="E68" s="57"/>
      <c r="F68" s="57"/>
      <c r="G68" s="57" t="s">
        <v>24</v>
      </c>
      <c r="H68" s="61" t="s">
        <v>85</v>
      </c>
      <c r="I68" s="67">
        <f>3244+35</f>
        <v>3279</v>
      </c>
      <c r="J68" s="67"/>
      <c r="K68" s="67"/>
      <c r="L68" s="67"/>
      <c r="M68" s="67"/>
      <c r="N68" s="67"/>
      <c r="O68" s="63">
        <f t="shared" si="1"/>
        <v>3279</v>
      </c>
      <c r="P68" s="64"/>
      <c r="Q68" s="86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</row>
    <row r="69" spans="1:47" s="16" customFormat="1" ht="18">
      <c r="A69" s="1"/>
      <c r="B69" s="1"/>
      <c r="C69" s="110"/>
      <c r="D69" s="57"/>
      <c r="E69" s="57"/>
      <c r="F69" s="85"/>
      <c r="G69" s="85" t="s">
        <v>48</v>
      </c>
      <c r="H69" s="61" t="s">
        <v>86</v>
      </c>
      <c r="I69" s="67">
        <f>1298+15</f>
        <v>1313</v>
      </c>
      <c r="J69" s="67"/>
      <c r="K69" s="67"/>
      <c r="L69" s="67"/>
      <c r="M69" s="67"/>
      <c r="N69" s="67"/>
      <c r="O69" s="63">
        <f t="shared" si="1"/>
        <v>1313</v>
      </c>
      <c r="P69" s="64"/>
      <c r="Q69" s="86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</row>
    <row r="70" spans="1:47" s="16" customFormat="1" ht="18">
      <c r="A70" s="1"/>
      <c r="B70" s="1"/>
      <c r="C70" s="110"/>
      <c r="D70" s="57"/>
      <c r="E70" s="57"/>
      <c r="F70" s="72" t="s">
        <v>34</v>
      </c>
      <c r="G70" s="72"/>
      <c r="H70" s="61" t="s">
        <v>87</v>
      </c>
      <c r="I70" s="67">
        <f t="shared" ref="I70:N70" si="21">SUM(I71:I71)</f>
        <v>8578</v>
      </c>
      <c r="J70" s="67">
        <f t="shared" si="21"/>
        <v>0</v>
      </c>
      <c r="K70" s="67">
        <f t="shared" si="21"/>
        <v>0</v>
      </c>
      <c r="L70" s="67">
        <f t="shared" si="21"/>
        <v>0</v>
      </c>
      <c r="M70" s="67">
        <f t="shared" si="21"/>
        <v>0</v>
      </c>
      <c r="N70" s="67">
        <f t="shared" si="21"/>
        <v>0</v>
      </c>
      <c r="O70" s="63">
        <f t="shared" si="1"/>
        <v>8578</v>
      </c>
      <c r="P70" s="64"/>
      <c r="Q70" s="86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1:47" s="16" customFormat="1" ht="18">
      <c r="A71" s="1"/>
      <c r="B71" s="1"/>
      <c r="C71" s="110"/>
      <c r="D71" s="57"/>
      <c r="E71" s="57"/>
      <c r="F71" s="57"/>
      <c r="G71" s="57" t="s">
        <v>24</v>
      </c>
      <c r="H71" s="61" t="s">
        <v>88</v>
      </c>
      <c r="I71" s="67">
        <f>8480+98</f>
        <v>8578</v>
      </c>
      <c r="J71" s="67"/>
      <c r="K71" s="67"/>
      <c r="L71" s="67"/>
      <c r="M71" s="67"/>
      <c r="N71" s="67"/>
      <c r="O71" s="63">
        <f t="shared" si="1"/>
        <v>8578</v>
      </c>
      <c r="P71" s="64"/>
      <c r="Q71" s="86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1:47" s="16" customFormat="1" ht="18">
      <c r="A72" s="1"/>
      <c r="B72" s="1"/>
      <c r="C72" s="110"/>
      <c r="D72" s="57"/>
      <c r="E72" s="57"/>
      <c r="F72" s="72" t="s">
        <v>37</v>
      </c>
      <c r="G72" s="72"/>
      <c r="H72" s="61" t="s">
        <v>38</v>
      </c>
      <c r="I72" s="67">
        <f t="shared" ref="I72:N72" si="22">SUM(I73:I73)</f>
        <v>4981</v>
      </c>
      <c r="J72" s="67">
        <f t="shared" si="22"/>
        <v>0</v>
      </c>
      <c r="K72" s="67">
        <f t="shared" si="22"/>
        <v>0</v>
      </c>
      <c r="L72" s="67">
        <f t="shared" si="22"/>
        <v>0</v>
      </c>
      <c r="M72" s="67">
        <f t="shared" si="22"/>
        <v>0</v>
      </c>
      <c r="N72" s="67">
        <f t="shared" si="22"/>
        <v>0</v>
      </c>
      <c r="O72" s="63">
        <f t="shared" si="1"/>
        <v>4981</v>
      </c>
      <c r="P72" s="64"/>
      <c r="Q72" s="86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1:47" s="16" customFormat="1" ht="18">
      <c r="A73" s="1"/>
      <c r="B73" s="1"/>
      <c r="C73" s="110"/>
      <c r="D73" s="57"/>
      <c r="E73" s="57"/>
      <c r="F73" s="57"/>
      <c r="G73" s="57" t="s">
        <v>39</v>
      </c>
      <c r="H73" s="61" t="s">
        <v>89</v>
      </c>
      <c r="I73" s="67">
        <f>4935+46</f>
        <v>4981</v>
      </c>
      <c r="J73" s="67"/>
      <c r="K73" s="67"/>
      <c r="L73" s="67"/>
      <c r="M73" s="67"/>
      <c r="N73" s="67"/>
      <c r="O73" s="63">
        <f t="shared" si="1"/>
        <v>4981</v>
      </c>
      <c r="P73" s="64"/>
      <c r="Q73" s="86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1:47" s="16" customFormat="1" ht="18">
      <c r="A74" s="1"/>
      <c r="B74" s="1"/>
      <c r="C74" s="110"/>
      <c r="D74" s="57"/>
      <c r="E74" s="57"/>
      <c r="F74" s="72" t="s">
        <v>41</v>
      </c>
      <c r="G74" s="72"/>
      <c r="H74" s="61" t="s">
        <v>90</v>
      </c>
      <c r="I74" s="67">
        <f t="shared" ref="I74:N74" si="23">SUM(I75)</f>
        <v>0</v>
      </c>
      <c r="J74" s="67">
        <f t="shared" si="23"/>
        <v>0</v>
      </c>
      <c r="K74" s="67">
        <f t="shared" si="23"/>
        <v>0</v>
      </c>
      <c r="L74" s="67">
        <f t="shared" si="23"/>
        <v>0</v>
      </c>
      <c r="M74" s="67">
        <f t="shared" si="23"/>
        <v>0</v>
      </c>
      <c r="N74" s="67">
        <f t="shared" si="23"/>
        <v>0</v>
      </c>
      <c r="O74" s="63">
        <f t="shared" si="1"/>
        <v>0</v>
      </c>
      <c r="P74" s="64"/>
      <c r="Q74" s="86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1:47" s="16" customFormat="1" ht="18">
      <c r="A75" s="1"/>
      <c r="B75" s="1"/>
      <c r="C75" s="110"/>
      <c r="D75" s="57"/>
      <c r="E75" s="57"/>
      <c r="F75" s="85"/>
      <c r="G75" s="85" t="s">
        <v>24</v>
      </c>
      <c r="H75" s="61" t="s">
        <v>91</v>
      </c>
      <c r="I75" s="67">
        <v>0</v>
      </c>
      <c r="J75" s="67"/>
      <c r="K75" s="67"/>
      <c r="L75" s="67"/>
      <c r="M75" s="67"/>
      <c r="N75" s="67"/>
      <c r="O75" s="63">
        <f t="shared" si="1"/>
        <v>0</v>
      </c>
      <c r="P75" s="64"/>
      <c r="Q75" s="86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7" s="16" customFormat="1" ht="18">
      <c r="A76" s="1"/>
      <c r="B76" s="1"/>
      <c r="C76" s="110"/>
      <c r="D76" s="57"/>
      <c r="E76" s="57"/>
      <c r="F76" s="72" t="s">
        <v>92</v>
      </c>
      <c r="G76" s="72"/>
      <c r="H76" s="61" t="s">
        <v>45</v>
      </c>
      <c r="I76" s="67">
        <f t="shared" ref="I76:N76" si="24">SUM(I77:I80)</f>
        <v>13714</v>
      </c>
      <c r="J76" s="67">
        <f t="shared" si="24"/>
        <v>0</v>
      </c>
      <c r="K76" s="67">
        <f t="shared" si="24"/>
        <v>0</v>
      </c>
      <c r="L76" s="67">
        <f t="shared" si="24"/>
        <v>0</v>
      </c>
      <c r="M76" s="67">
        <f t="shared" si="24"/>
        <v>0</v>
      </c>
      <c r="N76" s="67">
        <f t="shared" si="24"/>
        <v>0</v>
      </c>
      <c r="O76" s="63">
        <f t="shared" si="1"/>
        <v>13714</v>
      </c>
      <c r="P76" s="64"/>
      <c r="Q76" s="86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1:47" s="16" customFormat="1" ht="18">
      <c r="A77" s="1"/>
      <c r="B77" s="1"/>
      <c r="C77" s="110"/>
      <c r="D77" s="57"/>
      <c r="E77" s="57"/>
      <c r="F77" s="57"/>
      <c r="G77" s="57" t="s">
        <v>24</v>
      </c>
      <c r="H77" s="61" t="s">
        <v>93</v>
      </c>
      <c r="I77" s="67">
        <f>4587+4744+51+47</f>
        <v>9429</v>
      </c>
      <c r="J77" s="67"/>
      <c r="K77" s="67"/>
      <c r="L77" s="67"/>
      <c r="M77" s="67"/>
      <c r="N77" s="67"/>
      <c r="O77" s="63">
        <f t="shared" si="1"/>
        <v>9429</v>
      </c>
      <c r="P77" s="64"/>
      <c r="Q77" s="86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</row>
    <row r="78" spans="1:47" s="16" customFormat="1" ht="18">
      <c r="A78" s="1"/>
      <c r="B78" s="1"/>
      <c r="C78" s="110"/>
      <c r="D78" s="57"/>
      <c r="E78" s="57"/>
      <c r="F78" s="57"/>
      <c r="G78" s="57" t="s">
        <v>27</v>
      </c>
      <c r="H78" s="61" t="s">
        <v>47</v>
      </c>
      <c r="I78" s="67">
        <f>540+7</f>
        <v>547</v>
      </c>
      <c r="J78" s="67"/>
      <c r="K78" s="67"/>
      <c r="L78" s="67"/>
      <c r="M78" s="67"/>
      <c r="N78" s="67"/>
      <c r="O78" s="63">
        <f t="shared" si="1"/>
        <v>547</v>
      </c>
      <c r="P78" s="64"/>
      <c r="Q78" s="86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</row>
    <row r="79" spans="1:47" s="16" customFormat="1" ht="18">
      <c r="A79" s="1"/>
      <c r="B79" s="1"/>
      <c r="C79" s="110"/>
      <c r="D79" s="57"/>
      <c r="E79" s="57"/>
      <c r="F79" s="57"/>
      <c r="G79" s="57" t="s">
        <v>48</v>
      </c>
      <c r="H79" s="61" t="s">
        <v>94</v>
      </c>
      <c r="I79" s="67">
        <f>1448+18</f>
        <v>1466</v>
      </c>
      <c r="J79" s="67"/>
      <c r="K79" s="67"/>
      <c r="L79" s="67"/>
      <c r="M79" s="67"/>
      <c r="N79" s="67"/>
      <c r="O79" s="63">
        <f t="shared" si="1"/>
        <v>1466</v>
      </c>
      <c r="P79" s="64"/>
      <c r="Q79" s="86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7" s="16" customFormat="1" ht="15" customHeight="1">
      <c r="A80" s="1"/>
      <c r="B80" s="1"/>
      <c r="C80" s="110"/>
      <c r="D80" s="57"/>
      <c r="E80" s="57"/>
      <c r="F80" s="85"/>
      <c r="G80" s="85" t="s">
        <v>50</v>
      </c>
      <c r="H80" s="61" t="s">
        <v>51</v>
      </c>
      <c r="I80" s="67">
        <v>2272</v>
      </c>
      <c r="J80" s="67"/>
      <c r="K80" s="67"/>
      <c r="L80" s="67"/>
      <c r="M80" s="67"/>
      <c r="N80" s="67"/>
      <c r="O80" s="63">
        <f t="shared" si="1"/>
        <v>2272</v>
      </c>
      <c r="P80" s="64"/>
      <c r="Q80" s="86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</row>
    <row r="81" spans="1:47" s="16" customFormat="1" ht="18">
      <c r="A81" s="1"/>
      <c r="B81" s="1"/>
      <c r="C81" s="110"/>
      <c r="D81" s="57"/>
      <c r="E81" s="57"/>
      <c r="F81" s="72" t="s">
        <v>44</v>
      </c>
      <c r="G81" s="72"/>
      <c r="H81" s="61" t="s">
        <v>95</v>
      </c>
      <c r="I81" s="67">
        <f t="shared" ref="I81:N81" si="25">SUM(I82:I82)</f>
        <v>5847</v>
      </c>
      <c r="J81" s="67">
        <f t="shared" si="25"/>
        <v>0</v>
      </c>
      <c r="K81" s="67">
        <f t="shared" si="25"/>
        <v>0</v>
      </c>
      <c r="L81" s="67">
        <f t="shared" si="25"/>
        <v>0</v>
      </c>
      <c r="M81" s="67">
        <f t="shared" si="25"/>
        <v>0</v>
      </c>
      <c r="N81" s="67">
        <f t="shared" si="25"/>
        <v>0</v>
      </c>
      <c r="O81" s="63">
        <f t="shared" si="1"/>
        <v>5847</v>
      </c>
      <c r="P81" s="64"/>
      <c r="Q81" s="86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</row>
    <row r="82" spans="1:47" s="16" customFormat="1" ht="18">
      <c r="A82" s="1"/>
      <c r="B82" s="1"/>
      <c r="C82" s="110"/>
      <c r="D82" s="57"/>
      <c r="E82" s="57"/>
      <c r="F82" s="57"/>
      <c r="G82" s="57" t="s">
        <v>24</v>
      </c>
      <c r="H82" s="61" t="s">
        <v>96</v>
      </c>
      <c r="I82" s="67">
        <f>5793+54</f>
        <v>5847</v>
      </c>
      <c r="J82" s="67"/>
      <c r="K82" s="67"/>
      <c r="L82" s="67"/>
      <c r="M82" s="67"/>
      <c r="N82" s="67"/>
      <c r="O82" s="63">
        <f t="shared" ref="O82:O146" si="26">SUM(I82:N82)</f>
        <v>5847</v>
      </c>
      <c r="P82" s="64"/>
      <c r="Q82" s="86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1:47" s="16" customFormat="1" ht="18">
      <c r="A83" s="1"/>
      <c r="B83" s="1"/>
      <c r="C83" s="110"/>
      <c r="D83" s="57"/>
      <c r="E83" s="57"/>
      <c r="F83" s="57" t="s">
        <v>373</v>
      </c>
      <c r="G83" s="57"/>
      <c r="H83" s="61" t="s">
        <v>374</v>
      </c>
      <c r="I83" s="67">
        <v>6264</v>
      </c>
      <c r="J83" s="67"/>
      <c r="K83" s="67"/>
      <c r="L83" s="67"/>
      <c r="M83" s="67"/>
      <c r="N83" s="67"/>
      <c r="O83" s="63">
        <f t="shared" si="26"/>
        <v>6264</v>
      </c>
      <c r="P83" s="64"/>
      <c r="Q83" s="86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</row>
    <row r="84" spans="1:47" s="55" customFormat="1" ht="18">
      <c r="A84" s="45"/>
      <c r="B84" s="45"/>
      <c r="C84" s="111"/>
      <c r="D84" s="72"/>
      <c r="E84" s="79" t="s">
        <v>27</v>
      </c>
      <c r="F84" s="79"/>
      <c r="G84" s="79"/>
      <c r="H84" s="80" t="s">
        <v>60</v>
      </c>
      <c r="I84" s="67">
        <f t="shared" ref="I84:N84" si="27">SUM(I85:I86)</f>
        <v>3698</v>
      </c>
      <c r="J84" s="67">
        <f t="shared" si="27"/>
        <v>0</v>
      </c>
      <c r="K84" s="67">
        <f t="shared" si="27"/>
        <v>0</v>
      </c>
      <c r="L84" s="67">
        <f t="shared" si="27"/>
        <v>0</v>
      </c>
      <c r="M84" s="67">
        <f t="shared" si="27"/>
        <v>0</v>
      </c>
      <c r="N84" s="67">
        <f t="shared" si="27"/>
        <v>0</v>
      </c>
      <c r="O84" s="63">
        <f t="shared" si="26"/>
        <v>3698</v>
      </c>
      <c r="P84" s="76"/>
      <c r="Q84" s="88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</row>
    <row r="85" spans="1:47" s="16" customFormat="1" ht="18">
      <c r="A85" s="1"/>
      <c r="B85" s="1"/>
      <c r="C85" s="110"/>
      <c r="D85" s="57"/>
      <c r="E85" s="57"/>
      <c r="F85" s="85" t="s">
        <v>24</v>
      </c>
      <c r="G85" s="85"/>
      <c r="H85" s="61" t="s">
        <v>61</v>
      </c>
      <c r="I85" s="67">
        <v>1867</v>
      </c>
      <c r="J85" s="67"/>
      <c r="K85" s="67"/>
      <c r="L85" s="67"/>
      <c r="M85" s="67"/>
      <c r="N85" s="67"/>
      <c r="O85" s="63">
        <f t="shared" si="26"/>
        <v>1867</v>
      </c>
      <c r="P85" s="64"/>
      <c r="Q85" s="86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</row>
    <row r="86" spans="1:47" s="16" customFormat="1" ht="18">
      <c r="A86" s="1"/>
      <c r="B86" s="1"/>
      <c r="C86" s="110"/>
      <c r="D86" s="57"/>
      <c r="E86" s="57"/>
      <c r="F86" s="112" t="s">
        <v>27</v>
      </c>
      <c r="G86" s="112"/>
      <c r="H86" s="61" t="s">
        <v>62</v>
      </c>
      <c r="I86" s="67">
        <f>1350+160+175+146</f>
        <v>1831</v>
      </c>
      <c r="J86" s="67"/>
      <c r="K86" s="67"/>
      <c r="L86" s="67"/>
      <c r="M86" s="67"/>
      <c r="N86" s="67"/>
      <c r="O86" s="63">
        <f t="shared" si="26"/>
        <v>1831</v>
      </c>
      <c r="P86" s="64"/>
      <c r="Q86" s="86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</row>
    <row r="87" spans="1:47" s="55" customFormat="1" ht="18">
      <c r="A87" s="45"/>
      <c r="B87" s="45"/>
      <c r="C87" s="111"/>
      <c r="D87" s="72"/>
      <c r="E87" s="79" t="s">
        <v>48</v>
      </c>
      <c r="F87" s="79"/>
      <c r="G87" s="79"/>
      <c r="H87" s="80" t="s">
        <v>63</v>
      </c>
      <c r="I87" s="67">
        <f t="shared" ref="I87:N87" si="28">I88+I90</f>
        <v>6414</v>
      </c>
      <c r="J87" s="67">
        <f t="shared" si="28"/>
        <v>0</v>
      </c>
      <c r="K87" s="67">
        <f t="shared" si="28"/>
        <v>0</v>
      </c>
      <c r="L87" s="67">
        <f t="shared" si="28"/>
        <v>0</v>
      </c>
      <c r="M87" s="67">
        <f t="shared" si="28"/>
        <v>0</v>
      </c>
      <c r="N87" s="67">
        <f t="shared" si="28"/>
        <v>0</v>
      </c>
      <c r="O87" s="63">
        <f t="shared" si="26"/>
        <v>6414</v>
      </c>
      <c r="P87" s="76"/>
      <c r="Q87" s="88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</row>
    <row r="88" spans="1:47" s="16" customFormat="1" ht="18">
      <c r="A88" s="1"/>
      <c r="B88" s="1"/>
      <c r="C88" s="110"/>
      <c r="D88" s="57"/>
      <c r="E88" s="57"/>
      <c r="F88" s="57" t="s">
        <v>24</v>
      </c>
      <c r="G88" s="57"/>
      <c r="H88" s="61" t="s">
        <v>64</v>
      </c>
      <c r="I88" s="67">
        <f t="shared" ref="I88:N90" si="29">SUM(I89:I89)</f>
        <v>3407</v>
      </c>
      <c r="J88" s="67">
        <f t="shared" ref="J88:N88" si="30">SUM(J89:J89)</f>
        <v>0</v>
      </c>
      <c r="K88" s="67">
        <f t="shared" si="30"/>
        <v>0</v>
      </c>
      <c r="L88" s="67">
        <f t="shared" si="30"/>
        <v>0</v>
      </c>
      <c r="M88" s="67">
        <f t="shared" si="30"/>
        <v>0</v>
      </c>
      <c r="N88" s="67">
        <f t="shared" si="30"/>
        <v>0</v>
      </c>
      <c r="O88" s="63">
        <f t="shared" si="26"/>
        <v>3407</v>
      </c>
      <c r="P88" s="64"/>
      <c r="Q88" s="86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</row>
    <row r="89" spans="1:47" s="16" customFormat="1" ht="18">
      <c r="A89" s="1"/>
      <c r="B89" s="1"/>
      <c r="C89" s="110"/>
      <c r="D89" s="57"/>
      <c r="E89" s="57"/>
      <c r="F89" s="57"/>
      <c r="G89" s="57" t="s">
        <v>24</v>
      </c>
      <c r="H89" s="61" t="s">
        <v>65</v>
      </c>
      <c r="I89" s="67">
        <v>3407</v>
      </c>
      <c r="J89" s="67"/>
      <c r="K89" s="67"/>
      <c r="L89" s="67"/>
      <c r="M89" s="67"/>
      <c r="N89" s="67"/>
      <c r="O89" s="63">
        <f t="shared" si="26"/>
        <v>3407</v>
      </c>
      <c r="P89" s="64"/>
      <c r="Q89" s="86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</row>
    <row r="90" spans="1:47" s="16" customFormat="1" ht="18">
      <c r="A90" s="1"/>
      <c r="B90" s="1"/>
      <c r="C90" s="110"/>
      <c r="D90" s="57"/>
      <c r="E90" s="57"/>
      <c r="F90" s="72" t="s">
        <v>27</v>
      </c>
      <c r="G90" s="72"/>
      <c r="H90" s="61" t="s">
        <v>66</v>
      </c>
      <c r="I90" s="67">
        <f t="shared" si="29"/>
        <v>3007</v>
      </c>
      <c r="J90" s="67">
        <f t="shared" si="29"/>
        <v>0</v>
      </c>
      <c r="K90" s="67">
        <f t="shared" si="29"/>
        <v>0</v>
      </c>
      <c r="L90" s="67">
        <f t="shared" si="29"/>
        <v>0</v>
      </c>
      <c r="M90" s="67">
        <f t="shared" si="29"/>
        <v>0</v>
      </c>
      <c r="N90" s="67">
        <f t="shared" si="29"/>
        <v>0</v>
      </c>
      <c r="O90" s="63">
        <f t="shared" si="26"/>
        <v>3007</v>
      </c>
      <c r="P90" s="64"/>
      <c r="Q90" s="86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</row>
    <row r="91" spans="1:47" s="16" customFormat="1" ht="18">
      <c r="A91" s="1"/>
      <c r="B91" s="1"/>
      <c r="C91" s="110"/>
      <c r="D91" s="57"/>
      <c r="E91" s="57"/>
      <c r="F91" s="57"/>
      <c r="G91" s="57" t="s">
        <v>24</v>
      </c>
      <c r="H91" s="61" t="s">
        <v>65</v>
      </c>
      <c r="I91" s="67">
        <v>3007</v>
      </c>
      <c r="J91" s="67"/>
      <c r="K91" s="67"/>
      <c r="L91" s="67"/>
      <c r="M91" s="67"/>
      <c r="N91" s="67"/>
      <c r="O91" s="63">
        <f t="shared" si="26"/>
        <v>3007</v>
      </c>
      <c r="P91" s="64"/>
      <c r="Q91" s="86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</row>
    <row r="92" spans="1:47" s="55" customFormat="1" ht="18">
      <c r="A92" s="45"/>
      <c r="B92" s="45"/>
      <c r="C92" s="111"/>
      <c r="D92" s="72"/>
      <c r="E92" s="113" t="s">
        <v>30</v>
      </c>
      <c r="F92" s="114"/>
      <c r="G92" s="114"/>
      <c r="H92" s="80" t="s">
        <v>69</v>
      </c>
      <c r="I92" s="67">
        <f t="shared" ref="I92:N92" si="31">SUM(I93:I94)</f>
        <v>5500</v>
      </c>
      <c r="J92" s="67">
        <f t="shared" si="31"/>
        <v>0</v>
      </c>
      <c r="K92" s="67">
        <f t="shared" si="31"/>
        <v>0</v>
      </c>
      <c r="L92" s="67">
        <f t="shared" si="31"/>
        <v>0</v>
      </c>
      <c r="M92" s="67">
        <f t="shared" si="31"/>
        <v>0</v>
      </c>
      <c r="N92" s="67">
        <f t="shared" si="31"/>
        <v>0</v>
      </c>
      <c r="O92" s="63">
        <f t="shared" si="26"/>
        <v>5500</v>
      </c>
      <c r="P92" s="76"/>
      <c r="Q92" s="88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</row>
    <row r="93" spans="1:47" s="16" customFormat="1" ht="18">
      <c r="A93" s="1"/>
      <c r="B93" s="1"/>
      <c r="C93" s="110"/>
      <c r="D93" s="57"/>
      <c r="E93" s="57"/>
      <c r="F93" s="112" t="s">
        <v>39</v>
      </c>
      <c r="G93" s="112"/>
      <c r="H93" s="61" t="s">
        <v>70</v>
      </c>
      <c r="I93" s="67">
        <v>500</v>
      </c>
      <c r="J93" s="67"/>
      <c r="K93" s="67"/>
      <c r="L93" s="67"/>
      <c r="M93" s="67"/>
      <c r="N93" s="67"/>
      <c r="O93" s="63">
        <f t="shared" si="26"/>
        <v>500</v>
      </c>
      <c r="P93" s="64"/>
      <c r="Q93" s="86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</row>
    <row r="94" spans="1:47" s="16" customFormat="1" ht="18">
      <c r="A94" s="1"/>
      <c r="B94" s="1"/>
      <c r="C94" s="110"/>
      <c r="D94" s="57"/>
      <c r="E94" s="57"/>
      <c r="F94" s="85" t="s">
        <v>71</v>
      </c>
      <c r="G94" s="85"/>
      <c r="H94" s="61" t="s">
        <v>72</v>
      </c>
      <c r="I94" s="67">
        <v>5000</v>
      </c>
      <c r="J94" s="67"/>
      <c r="K94" s="67"/>
      <c r="L94" s="67"/>
      <c r="M94" s="67"/>
      <c r="N94" s="67"/>
      <c r="O94" s="63">
        <f t="shared" si="26"/>
        <v>5000</v>
      </c>
      <c r="P94" s="81"/>
      <c r="Q94" s="82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</row>
    <row r="95" spans="1:47" s="55" customFormat="1" ht="18">
      <c r="A95" s="45"/>
      <c r="B95" s="45"/>
      <c r="C95" s="111"/>
      <c r="D95" s="72"/>
      <c r="E95" s="113" t="s">
        <v>39</v>
      </c>
      <c r="F95" s="114"/>
      <c r="G95" s="114"/>
      <c r="H95" s="80" t="s">
        <v>74</v>
      </c>
      <c r="I95" s="67">
        <f t="shared" ref="I95:N95" si="32">I96+I99+I100+I102</f>
        <v>1860</v>
      </c>
      <c r="J95" s="67">
        <f t="shared" si="32"/>
        <v>0</v>
      </c>
      <c r="K95" s="67">
        <f t="shared" si="32"/>
        <v>0</v>
      </c>
      <c r="L95" s="67">
        <f t="shared" si="32"/>
        <v>0</v>
      </c>
      <c r="M95" s="67">
        <f t="shared" si="32"/>
        <v>0</v>
      </c>
      <c r="N95" s="67">
        <f t="shared" si="32"/>
        <v>0</v>
      </c>
      <c r="O95" s="63">
        <f t="shared" si="26"/>
        <v>1860</v>
      </c>
      <c r="P95" s="76"/>
      <c r="Q95" s="88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</row>
    <row r="96" spans="1:47" s="16" customFormat="1" ht="18">
      <c r="A96" s="1"/>
      <c r="B96" s="1"/>
      <c r="C96" s="110"/>
      <c r="D96" s="57"/>
      <c r="E96" s="57"/>
      <c r="F96" s="72" t="s">
        <v>24</v>
      </c>
      <c r="G96" s="72"/>
      <c r="H96" s="61" t="s">
        <v>75</v>
      </c>
      <c r="I96" s="67">
        <f t="shared" ref="I96:N96" si="33">SUM(I97:I98)</f>
        <v>1220</v>
      </c>
      <c r="J96" s="67">
        <f t="shared" si="33"/>
        <v>0</v>
      </c>
      <c r="K96" s="67">
        <f t="shared" si="33"/>
        <v>0</v>
      </c>
      <c r="L96" s="67">
        <f t="shared" si="33"/>
        <v>0</v>
      </c>
      <c r="M96" s="67">
        <f t="shared" si="33"/>
        <v>0</v>
      </c>
      <c r="N96" s="67">
        <f t="shared" si="33"/>
        <v>0</v>
      </c>
      <c r="O96" s="63">
        <f t="shared" si="26"/>
        <v>1220</v>
      </c>
      <c r="P96" s="64"/>
      <c r="Q96" s="86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</row>
    <row r="97" spans="1:47" s="16" customFormat="1" ht="18">
      <c r="A97" s="1"/>
      <c r="B97" s="1"/>
      <c r="C97" s="110"/>
      <c r="D97" s="57"/>
      <c r="E97" s="57"/>
      <c r="F97" s="57"/>
      <c r="G97" s="57" t="s">
        <v>24</v>
      </c>
      <c r="H97" s="61" t="s">
        <v>97</v>
      </c>
      <c r="I97" s="67">
        <v>620</v>
      </c>
      <c r="J97" s="67"/>
      <c r="K97" s="67"/>
      <c r="L97" s="67"/>
      <c r="M97" s="67"/>
      <c r="N97" s="67"/>
      <c r="O97" s="63">
        <f t="shared" si="26"/>
        <v>620</v>
      </c>
      <c r="P97" s="64"/>
      <c r="Q97" s="86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</row>
    <row r="98" spans="1:47" s="16" customFormat="1" ht="18">
      <c r="A98" s="1"/>
      <c r="B98" s="1"/>
      <c r="C98" s="110"/>
      <c r="D98" s="57"/>
      <c r="E98" s="57"/>
      <c r="F98" s="85"/>
      <c r="G98" s="85" t="s">
        <v>27</v>
      </c>
      <c r="H98" s="61" t="s">
        <v>98</v>
      </c>
      <c r="I98" s="67">
        <v>600</v>
      </c>
      <c r="J98" s="67"/>
      <c r="K98" s="67"/>
      <c r="L98" s="67"/>
      <c r="M98" s="67"/>
      <c r="N98" s="67"/>
      <c r="O98" s="63">
        <f t="shared" si="26"/>
        <v>600</v>
      </c>
      <c r="P98" s="64"/>
      <c r="Q98" s="86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</row>
    <row r="99" spans="1:47" s="16" customFormat="1" ht="18">
      <c r="A99" s="1"/>
      <c r="B99" s="115"/>
      <c r="C99" s="110"/>
      <c r="D99" s="57"/>
      <c r="E99" s="57"/>
      <c r="F99" s="112" t="s">
        <v>27</v>
      </c>
      <c r="G99" s="112"/>
      <c r="H99" s="61" t="s">
        <v>78</v>
      </c>
      <c r="I99" s="67">
        <v>430</v>
      </c>
      <c r="J99" s="67"/>
      <c r="K99" s="67"/>
      <c r="L99" s="67"/>
      <c r="M99" s="67"/>
      <c r="N99" s="67"/>
      <c r="O99" s="63">
        <f t="shared" si="26"/>
        <v>430</v>
      </c>
      <c r="P99" s="64"/>
      <c r="Q99" s="86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</row>
    <row r="100" spans="1:47" s="16" customFormat="1" ht="18">
      <c r="A100" s="1"/>
      <c r="B100" s="1"/>
      <c r="C100" s="110"/>
      <c r="D100" s="57"/>
      <c r="E100" s="57"/>
      <c r="F100" s="72" t="s">
        <v>48</v>
      </c>
      <c r="G100" s="72"/>
      <c r="H100" s="61" t="s">
        <v>79</v>
      </c>
      <c r="I100" s="67">
        <f>SUM(I101)</f>
        <v>10</v>
      </c>
      <c r="J100" s="67">
        <f t="shared" ref="J100:N100" si="34">SUM(J101)</f>
        <v>0</v>
      </c>
      <c r="K100" s="67">
        <f t="shared" si="34"/>
        <v>0</v>
      </c>
      <c r="L100" s="67">
        <f t="shared" si="34"/>
        <v>0</v>
      </c>
      <c r="M100" s="67">
        <f t="shared" si="34"/>
        <v>0</v>
      </c>
      <c r="N100" s="67">
        <f t="shared" si="34"/>
        <v>0</v>
      </c>
      <c r="O100" s="63">
        <f t="shared" si="26"/>
        <v>10</v>
      </c>
      <c r="P100" s="64"/>
      <c r="Q100" s="86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</row>
    <row r="101" spans="1:47" s="16" customFormat="1" ht="18">
      <c r="A101" s="1"/>
      <c r="B101" s="1"/>
      <c r="C101" s="116"/>
      <c r="D101" s="85"/>
      <c r="E101" s="85"/>
      <c r="F101" s="85"/>
      <c r="G101" s="85" t="s">
        <v>24</v>
      </c>
      <c r="H101" s="61" t="s">
        <v>80</v>
      </c>
      <c r="I101" s="67">
        <v>10</v>
      </c>
      <c r="J101" s="67"/>
      <c r="K101" s="67"/>
      <c r="L101" s="67"/>
      <c r="M101" s="67"/>
      <c r="N101" s="67"/>
      <c r="O101" s="63">
        <f t="shared" si="26"/>
        <v>10</v>
      </c>
      <c r="P101" s="64"/>
      <c r="Q101" s="86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</row>
    <row r="102" spans="1:47" s="16" customFormat="1" ht="18.75" thickBot="1">
      <c r="A102" s="1"/>
      <c r="B102" s="1"/>
      <c r="C102" s="111"/>
      <c r="D102" s="72"/>
      <c r="E102" s="72"/>
      <c r="F102" s="72" t="s">
        <v>30</v>
      </c>
      <c r="G102" s="72"/>
      <c r="H102" s="95" t="s">
        <v>81</v>
      </c>
      <c r="I102" s="96">
        <v>200</v>
      </c>
      <c r="J102" s="96"/>
      <c r="K102" s="96"/>
      <c r="L102" s="96"/>
      <c r="M102" s="96"/>
      <c r="N102" s="96"/>
      <c r="O102" s="97">
        <f t="shared" si="26"/>
        <v>200</v>
      </c>
      <c r="P102" s="64"/>
      <c r="Q102" s="86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</row>
    <row r="103" spans="1:47" s="44" customFormat="1" ht="18.75" thickBot="1">
      <c r="A103" s="35"/>
      <c r="B103" s="35"/>
      <c r="C103" s="103"/>
      <c r="D103" s="37" t="s">
        <v>99</v>
      </c>
      <c r="E103" s="37"/>
      <c r="F103" s="37"/>
      <c r="G103" s="37"/>
      <c r="H103" s="40" t="s">
        <v>100</v>
      </c>
      <c r="I103" s="104">
        <f t="shared" ref="I103:N103" si="35">I104+I105+I106+I109</f>
        <v>60765</v>
      </c>
      <c r="J103" s="104">
        <f t="shared" si="35"/>
        <v>0</v>
      </c>
      <c r="K103" s="104">
        <f t="shared" si="35"/>
        <v>0</v>
      </c>
      <c r="L103" s="104">
        <f t="shared" si="35"/>
        <v>0</v>
      </c>
      <c r="M103" s="104">
        <f t="shared" si="35"/>
        <v>0</v>
      </c>
      <c r="N103" s="104">
        <f t="shared" si="35"/>
        <v>0</v>
      </c>
      <c r="O103" s="31">
        <f t="shared" si="26"/>
        <v>60765</v>
      </c>
      <c r="P103" s="105"/>
      <c r="Q103" s="106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</row>
    <row r="104" spans="1:47" s="55" customFormat="1" ht="18">
      <c r="A104" s="45"/>
      <c r="B104" s="45"/>
      <c r="C104" s="117"/>
      <c r="D104" s="118"/>
      <c r="E104" s="119" t="s">
        <v>24</v>
      </c>
      <c r="F104" s="119"/>
      <c r="G104" s="119"/>
      <c r="H104" s="50" t="s">
        <v>101</v>
      </c>
      <c r="I104" s="108">
        <v>45776</v>
      </c>
      <c r="J104" s="108"/>
      <c r="K104" s="108"/>
      <c r="L104" s="108"/>
      <c r="M104" s="108"/>
      <c r="N104" s="108"/>
      <c r="O104" s="52">
        <f t="shared" si="26"/>
        <v>45776</v>
      </c>
      <c r="P104" s="53"/>
      <c r="Q104" s="109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</row>
    <row r="105" spans="1:47" s="55" customFormat="1" ht="18">
      <c r="A105" s="45"/>
      <c r="B105" s="45"/>
      <c r="C105" s="116"/>
      <c r="D105" s="85"/>
      <c r="E105" s="120" t="s">
        <v>27</v>
      </c>
      <c r="F105" s="120"/>
      <c r="G105" s="120"/>
      <c r="H105" s="80" t="s">
        <v>102</v>
      </c>
      <c r="I105" s="67">
        <v>10</v>
      </c>
      <c r="J105" s="67"/>
      <c r="K105" s="67"/>
      <c r="L105" s="67"/>
      <c r="M105" s="67"/>
      <c r="N105" s="67"/>
      <c r="O105" s="63">
        <f t="shared" si="26"/>
        <v>10</v>
      </c>
      <c r="P105" s="121"/>
      <c r="Q105" s="122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</row>
    <row r="106" spans="1:47" s="55" customFormat="1" ht="18">
      <c r="A106" s="45"/>
      <c r="B106" s="45"/>
      <c r="C106" s="123"/>
      <c r="D106" s="112"/>
      <c r="E106" s="114" t="s">
        <v>30</v>
      </c>
      <c r="F106" s="114"/>
      <c r="G106" s="114"/>
      <c r="H106" s="80" t="s">
        <v>103</v>
      </c>
      <c r="I106" s="67">
        <f t="shared" ref="I106:N106" si="36">SUM(I107:I108)</f>
        <v>12979</v>
      </c>
      <c r="J106" s="67">
        <f t="shared" si="36"/>
        <v>0</v>
      </c>
      <c r="K106" s="67">
        <f t="shared" si="36"/>
        <v>0</v>
      </c>
      <c r="L106" s="67">
        <f t="shared" si="36"/>
        <v>0</v>
      </c>
      <c r="M106" s="67">
        <f t="shared" si="36"/>
        <v>0</v>
      </c>
      <c r="N106" s="67">
        <f t="shared" si="36"/>
        <v>0</v>
      </c>
      <c r="O106" s="63">
        <f t="shared" si="26"/>
        <v>12979</v>
      </c>
      <c r="P106" s="76">
        <v>261142</v>
      </c>
      <c r="Q106" s="88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</row>
    <row r="107" spans="1:47" s="55" customFormat="1" ht="18">
      <c r="A107" s="45"/>
      <c r="B107" s="45"/>
      <c r="C107" s="116"/>
      <c r="D107" s="85"/>
      <c r="E107" s="120"/>
      <c r="F107" s="446" t="s">
        <v>24</v>
      </c>
      <c r="G107" s="446"/>
      <c r="H107" s="445" t="s">
        <v>104</v>
      </c>
      <c r="I107" s="67">
        <v>12379</v>
      </c>
      <c r="J107" s="67"/>
      <c r="K107" s="67"/>
      <c r="L107" s="67"/>
      <c r="M107" s="67"/>
      <c r="N107" s="67"/>
      <c r="O107" s="63">
        <f t="shared" si="26"/>
        <v>12379</v>
      </c>
      <c r="P107" s="121"/>
      <c r="Q107" s="122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</row>
    <row r="108" spans="1:47" s="55" customFormat="1" ht="18">
      <c r="A108" s="45"/>
      <c r="B108" s="45"/>
      <c r="C108" s="116"/>
      <c r="D108" s="85"/>
      <c r="E108" s="120"/>
      <c r="F108" s="446" t="s">
        <v>27</v>
      </c>
      <c r="G108" s="446"/>
      <c r="H108" s="445" t="s">
        <v>60</v>
      </c>
      <c r="I108" s="67">
        <v>600</v>
      </c>
      <c r="J108" s="67"/>
      <c r="K108" s="67"/>
      <c r="L108" s="67"/>
      <c r="M108" s="67"/>
      <c r="N108" s="67"/>
      <c r="O108" s="63">
        <f t="shared" si="26"/>
        <v>600</v>
      </c>
      <c r="P108" s="121"/>
      <c r="Q108" s="122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</row>
    <row r="109" spans="1:47" s="55" customFormat="1" ht="18.75" thickBot="1">
      <c r="A109" s="45"/>
      <c r="B109" s="45"/>
      <c r="C109" s="116"/>
      <c r="D109" s="85"/>
      <c r="E109" s="120" t="s">
        <v>39</v>
      </c>
      <c r="F109" s="120"/>
      <c r="G109" s="120"/>
      <c r="H109" s="124" t="s">
        <v>105</v>
      </c>
      <c r="I109" s="125">
        <v>2000</v>
      </c>
      <c r="J109" s="125"/>
      <c r="K109" s="125"/>
      <c r="L109" s="125"/>
      <c r="M109" s="125"/>
      <c r="N109" s="125"/>
      <c r="O109" s="97">
        <f t="shared" si="26"/>
        <v>2000</v>
      </c>
      <c r="P109" s="121"/>
      <c r="Q109" s="122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</row>
    <row r="110" spans="1:47" s="44" customFormat="1" ht="18.75" thickBot="1">
      <c r="A110" s="35"/>
      <c r="B110" s="35"/>
      <c r="C110" s="103"/>
      <c r="D110" s="37" t="s">
        <v>106</v>
      </c>
      <c r="E110" s="37"/>
      <c r="F110" s="37"/>
      <c r="G110" s="37"/>
      <c r="H110" s="40" t="s">
        <v>107</v>
      </c>
      <c r="I110" s="104">
        <f t="shared" ref="I110:N110" si="37">I111+I115</f>
        <v>56000</v>
      </c>
      <c r="J110" s="104">
        <f t="shared" si="37"/>
        <v>0</v>
      </c>
      <c r="K110" s="104">
        <f t="shared" si="37"/>
        <v>0</v>
      </c>
      <c r="L110" s="104">
        <f t="shared" si="37"/>
        <v>7000</v>
      </c>
      <c r="M110" s="104">
        <f t="shared" si="37"/>
        <v>700</v>
      </c>
      <c r="N110" s="104">
        <f t="shared" si="37"/>
        <v>4600</v>
      </c>
      <c r="O110" s="31">
        <f t="shared" si="26"/>
        <v>68300</v>
      </c>
      <c r="P110" s="105"/>
      <c r="Q110" s="106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</row>
    <row r="111" spans="1:47" s="55" customFormat="1" ht="18">
      <c r="A111" s="45"/>
      <c r="B111" s="45"/>
      <c r="C111" s="126"/>
      <c r="D111" s="70"/>
      <c r="E111" s="74" t="s">
        <v>48</v>
      </c>
      <c r="F111" s="74"/>
      <c r="G111" s="74"/>
      <c r="H111" s="127" t="s">
        <v>108</v>
      </c>
      <c r="I111" s="96">
        <f t="shared" ref="I111:N111" si="38">SUM(I112:I114)</f>
        <v>56000</v>
      </c>
      <c r="J111" s="96">
        <f t="shared" si="38"/>
        <v>0</v>
      </c>
      <c r="K111" s="96">
        <f t="shared" si="38"/>
        <v>0</v>
      </c>
      <c r="L111" s="96">
        <f t="shared" si="38"/>
        <v>0</v>
      </c>
      <c r="M111" s="96">
        <f t="shared" si="38"/>
        <v>0</v>
      </c>
      <c r="N111" s="96">
        <f t="shared" si="38"/>
        <v>0</v>
      </c>
      <c r="O111" s="52">
        <f t="shared" si="26"/>
        <v>56000</v>
      </c>
      <c r="P111" s="128"/>
      <c r="Q111" s="129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</row>
    <row r="112" spans="1:47" s="55" customFormat="1" ht="18">
      <c r="A112" s="45"/>
      <c r="B112" s="45"/>
      <c r="C112" s="110"/>
      <c r="D112" s="57"/>
      <c r="E112" s="130"/>
      <c r="F112" s="444" t="s">
        <v>24</v>
      </c>
      <c r="G112" s="444"/>
      <c r="H112" s="445" t="s">
        <v>109</v>
      </c>
      <c r="I112" s="67">
        <v>51000</v>
      </c>
      <c r="J112" s="67"/>
      <c r="K112" s="67"/>
      <c r="L112" s="67"/>
      <c r="M112" s="67"/>
      <c r="N112" s="67"/>
      <c r="O112" s="63">
        <f t="shared" si="26"/>
        <v>51000</v>
      </c>
      <c r="P112" s="131"/>
      <c r="Q112" s="132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</row>
    <row r="113" spans="1:47" s="55" customFormat="1" ht="18">
      <c r="A113" s="45"/>
      <c r="B113" s="45"/>
      <c r="C113" s="110"/>
      <c r="D113" s="57"/>
      <c r="E113" s="130"/>
      <c r="F113" s="444" t="s">
        <v>27</v>
      </c>
      <c r="G113" s="444"/>
      <c r="H113" s="445" t="s">
        <v>110</v>
      </c>
      <c r="I113" s="67">
        <v>3000</v>
      </c>
      <c r="J113" s="67"/>
      <c r="K113" s="67"/>
      <c r="L113" s="67"/>
      <c r="M113" s="67"/>
      <c r="N113" s="67"/>
      <c r="O113" s="63">
        <f t="shared" si="26"/>
        <v>3000</v>
      </c>
      <c r="P113" s="131"/>
      <c r="Q113" s="132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</row>
    <row r="114" spans="1:47" s="55" customFormat="1" ht="18">
      <c r="A114" s="45"/>
      <c r="B114" s="45"/>
      <c r="C114" s="110"/>
      <c r="D114" s="57"/>
      <c r="E114" s="130"/>
      <c r="F114" s="444" t="s">
        <v>48</v>
      </c>
      <c r="G114" s="444"/>
      <c r="H114" s="445" t="s">
        <v>111</v>
      </c>
      <c r="I114" s="67">
        <v>2000</v>
      </c>
      <c r="J114" s="67"/>
      <c r="K114" s="67"/>
      <c r="L114" s="67"/>
      <c r="M114" s="67"/>
      <c r="N114" s="67"/>
      <c r="O114" s="63">
        <f t="shared" si="26"/>
        <v>2000</v>
      </c>
      <c r="P114" s="131"/>
      <c r="Q114" s="132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</row>
    <row r="115" spans="1:47" s="55" customFormat="1" ht="18.75" thickBot="1">
      <c r="A115" s="45"/>
      <c r="B115" s="45"/>
      <c r="C115" s="133"/>
      <c r="D115" s="100"/>
      <c r="E115" s="134" t="s">
        <v>30</v>
      </c>
      <c r="F115" s="134"/>
      <c r="G115" s="134"/>
      <c r="H115" s="135" t="s">
        <v>112</v>
      </c>
      <c r="I115" s="102"/>
      <c r="J115" s="102"/>
      <c r="K115" s="102">
        <v>0</v>
      </c>
      <c r="L115" s="102">
        <v>7000</v>
      </c>
      <c r="M115" s="102">
        <v>700</v>
      </c>
      <c r="N115" s="102">
        <v>4600</v>
      </c>
      <c r="O115" s="97">
        <f t="shared" si="26"/>
        <v>12300</v>
      </c>
      <c r="P115" s="121"/>
      <c r="Q115" s="122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</row>
    <row r="116" spans="1:47" s="34" customFormat="1" ht="18.75" thickBot="1">
      <c r="A116" s="25"/>
      <c r="B116" s="25"/>
      <c r="C116" s="136" t="s">
        <v>113</v>
      </c>
      <c r="D116" s="137"/>
      <c r="E116" s="137"/>
      <c r="F116" s="137"/>
      <c r="G116" s="137"/>
      <c r="H116" s="138" t="s">
        <v>114</v>
      </c>
      <c r="I116" s="139">
        <f t="shared" ref="I116:N116" si="39">I117+I119+I123+I126+I136+I145+I153+I157+I167+I172+I176+I180</f>
        <v>214795</v>
      </c>
      <c r="J116" s="139">
        <f t="shared" si="39"/>
        <v>245700</v>
      </c>
      <c r="K116" s="139">
        <f t="shared" si="39"/>
        <v>46500</v>
      </c>
      <c r="L116" s="139">
        <f t="shared" si="39"/>
        <v>5010</v>
      </c>
      <c r="M116" s="139">
        <f t="shared" si="39"/>
        <v>4825</v>
      </c>
      <c r="N116" s="140">
        <f t="shared" si="39"/>
        <v>3500</v>
      </c>
      <c r="O116" s="31">
        <f t="shared" si="26"/>
        <v>520330</v>
      </c>
      <c r="P116" s="141"/>
      <c r="Q116" s="142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</row>
    <row r="117" spans="1:47" s="44" customFormat="1" ht="16.5" customHeight="1" thickBot="1">
      <c r="A117" s="35"/>
      <c r="B117" s="35"/>
      <c r="C117" s="103"/>
      <c r="D117" s="37" t="s">
        <v>22</v>
      </c>
      <c r="E117" s="37"/>
      <c r="F117" s="37"/>
      <c r="G117" s="37"/>
      <c r="H117" s="40" t="s">
        <v>115</v>
      </c>
      <c r="I117" s="104">
        <f t="shared" ref="I117:N117" si="40">SUM(I118:I118)</f>
        <v>10</v>
      </c>
      <c r="J117" s="104">
        <f t="shared" si="40"/>
        <v>0</v>
      </c>
      <c r="K117" s="104">
        <f t="shared" si="40"/>
        <v>0</v>
      </c>
      <c r="L117" s="104">
        <f t="shared" si="40"/>
        <v>0</v>
      </c>
      <c r="M117" s="104">
        <f t="shared" si="40"/>
        <v>0</v>
      </c>
      <c r="N117" s="41">
        <f t="shared" si="40"/>
        <v>0</v>
      </c>
      <c r="O117" s="31">
        <f t="shared" si="26"/>
        <v>10</v>
      </c>
      <c r="P117" s="42"/>
      <c r="Q117" s="43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</row>
    <row r="118" spans="1:47" s="55" customFormat="1" ht="17.25" customHeight="1" thickBot="1">
      <c r="A118" s="45"/>
      <c r="B118" s="45"/>
      <c r="C118" s="117"/>
      <c r="D118" s="118"/>
      <c r="E118" s="119" t="s">
        <v>24</v>
      </c>
      <c r="F118" s="119"/>
      <c r="G118" s="119"/>
      <c r="H118" s="143" t="s">
        <v>116</v>
      </c>
      <c r="I118" s="144">
        <v>10</v>
      </c>
      <c r="J118" s="144"/>
      <c r="K118" s="144"/>
      <c r="L118" s="144"/>
      <c r="M118" s="144"/>
      <c r="N118" s="144"/>
      <c r="O118" s="52">
        <f t="shared" si="26"/>
        <v>10</v>
      </c>
      <c r="P118" s="53"/>
      <c r="Q118" s="109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</row>
    <row r="119" spans="1:47" s="44" customFormat="1" ht="17.25" customHeight="1" thickBot="1">
      <c r="A119" s="35"/>
      <c r="B119" s="35"/>
      <c r="C119" s="103"/>
      <c r="D119" s="37" t="s">
        <v>82</v>
      </c>
      <c r="E119" s="37"/>
      <c r="F119" s="37"/>
      <c r="G119" s="37"/>
      <c r="H119" s="40" t="s">
        <v>117</v>
      </c>
      <c r="I119" s="104">
        <f t="shared" ref="I119:N119" si="41">SUM(I120:I122)</f>
        <v>11500</v>
      </c>
      <c r="J119" s="104">
        <f t="shared" si="41"/>
        <v>0</v>
      </c>
      <c r="K119" s="104">
        <f t="shared" si="41"/>
        <v>0</v>
      </c>
      <c r="L119" s="104">
        <f t="shared" si="41"/>
        <v>500</v>
      </c>
      <c r="M119" s="104">
        <f t="shared" si="41"/>
        <v>0</v>
      </c>
      <c r="N119" s="41">
        <f t="shared" si="41"/>
        <v>500</v>
      </c>
      <c r="O119" s="31">
        <f t="shared" si="26"/>
        <v>12500</v>
      </c>
      <c r="P119" s="145">
        <v>339840</v>
      </c>
      <c r="Q119" s="146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</row>
    <row r="120" spans="1:47" s="55" customFormat="1" ht="16.5" customHeight="1">
      <c r="A120" s="45"/>
      <c r="B120" s="45"/>
      <c r="C120" s="117"/>
      <c r="D120" s="118"/>
      <c r="E120" s="119" t="s">
        <v>24</v>
      </c>
      <c r="F120" s="119"/>
      <c r="G120" s="119"/>
      <c r="H120" s="50" t="s">
        <v>118</v>
      </c>
      <c r="I120" s="108">
        <v>500</v>
      </c>
      <c r="J120" s="108"/>
      <c r="K120" s="108"/>
      <c r="L120" s="108"/>
      <c r="M120" s="108"/>
      <c r="N120" s="108"/>
      <c r="O120" s="52">
        <f t="shared" si="26"/>
        <v>500</v>
      </c>
      <c r="P120" s="53"/>
      <c r="Q120" s="109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</row>
    <row r="121" spans="1:47" s="55" customFormat="1" ht="17.25" customHeight="1">
      <c r="A121" s="45"/>
      <c r="B121" s="45"/>
      <c r="C121" s="116"/>
      <c r="D121" s="85"/>
      <c r="E121" s="120" t="s">
        <v>27</v>
      </c>
      <c r="F121" s="120"/>
      <c r="G121" s="120"/>
      <c r="H121" s="80" t="s">
        <v>119</v>
      </c>
      <c r="I121" s="67">
        <v>8000</v>
      </c>
      <c r="J121" s="67"/>
      <c r="K121" s="67"/>
      <c r="L121" s="67">
        <v>500</v>
      </c>
      <c r="M121" s="67"/>
      <c r="N121" s="67">
        <v>500</v>
      </c>
      <c r="O121" s="63">
        <f t="shared" si="26"/>
        <v>9000</v>
      </c>
      <c r="P121" s="121"/>
      <c r="Q121" s="122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</row>
    <row r="122" spans="1:47" s="55" customFormat="1" ht="16.5" customHeight="1" thickBot="1">
      <c r="A122" s="45"/>
      <c r="B122" s="45"/>
      <c r="C122" s="110"/>
      <c r="D122" s="57"/>
      <c r="E122" s="130" t="s">
        <v>48</v>
      </c>
      <c r="F122" s="130"/>
      <c r="G122" s="130"/>
      <c r="H122" s="147" t="s">
        <v>120</v>
      </c>
      <c r="I122" s="96">
        <v>3000</v>
      </c>
      <c r="J122" s="96"/>
      <c r="K122" s="96"/>
      <c r="L122" s="96"/>
      <c r="M122" s="96"/>
      <c r="N122" s="96"/>
      <c r="O122" s="97">
        <f t="shared" si="26"/>
        <v>3000</v>
      </c>
      <c r="P122" s="121"/>
      <c r="Q122" s="122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</row>
    <row r="123" spans="1:47" s="44" customFormat="1" ht="17.25" customHeight="1" thickBot="1">
      <c r="A123" s="35"/>
      <c r="B123" s="35"/>
      <c r="C123" s="103"/>
      <c r="D123" s="37" t="s">
        <v>99</v>
      </c>
      <c r="E123" s="37"/>
      <c r="F123" s="37"/>
      <c r="G123" s="37"/>
      <c r="H123" s="40" t="s">
        <v>121</v>
      </c>
      <c r="I123" s="148">
        <f t="shared" ref="I123:N123" si="42">SUM(I124:I125)</f>
        <v>35010</v>
      </c>
      <c r="J123" s="104">
        <f t="shared" si="42"/>
        <v>0</v>
      </c>
      <c r="K123" s="104">
        <f t="shared" si="42"/>
        <v>0</v>
      </c>
      <c r="L123" s="104">
        <f t="shared" si="42"/>
        <v>0</v>
      </c>
      <c r="M123" s="104">
        <f t="shared" si="42"/>
        <v>0</v>
      </c>
      <c r="N123" s="41">
        <f t="shared" si="42"/>
        <v>0</v>
      </c>
      <c r="O123" s="31">
        <f t="shared" si="26"/>
        <v>35010</v>
      </c>
      <c r="P123" s="145">
        <v>231003</v>
      </c>
      <c r="Q123" s="146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</row>
    <row r="124" spans="1:47" s="55" customFormat="1" ht="17.25" customHeight="1">
      <c r="A124" s="45"/>
      <c r="B124" s="45"/>
      <c r="C124" s="117"/>
      <c r="D124" s="118"/>
      <c r="E124" s="119" t="s">
        <v>24</v>
      </c>
      <c r="F124" s="119"/>
      <c r="G124" s="119"/>
      <c r="H124" s="143" t="s">
        <v>122</v>
      </c>
      <c r="I124" s="144">
        <v>35000</v>
      </c>
      <c r="J124" s="144"/>
      <c r="K124" s="144"/>
      <c r="L124" s="144"/>
      <c r="M124" s="144"/>
      <c r="N124" s="144"/>
      <c r="O124" s="52">
        <f t="shared" si="26"/>
        <v>35000</v>
      </c>
      <c r="P124" s="53"/>
      <c r="Q124" s="109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</row>
    <row r="125" spans="1:47" s="16" customFormat="1" ht="16.5" customHeight="1" thickBot="1">
      <c r="A125" s="1"/>
      <c r="B125" s="1"/>
      <c r="C125" s="133"/>
      <c r="D125" s="100"/>
      <c r="E125" s="134" t="s">
        <v>50</v>
      </c>
      <c r="F125" s="134"/>
      <c r="G125" s="134"/>
      <c r="H125" s="135" t="s">
        <v>123</v>
      </c>
      <c r="I125" s="102">
        <v>10</v>
      </c>
      <c r="J125" s="102"/>
      <c r="K125" s="102"/>
      <c r="L125" s="102"/>
      <c r="M125" s="102"/>
      <c r="N125" s="102"/>
      <c r="O125" s="149">
        <f t="shared" si="26"/>
        <v>10</v>
      </c>
      <c r="P125" s="92"/>
      <c r="Q125" s="93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</row>
    <row r="126" spans="1:47" s="44" customFormat="1" ht="18.75" thickBot="1">
      <c r="A126" s="35"/>
      <c r="B126" s="35"/>
      <c r="C126" s="150"/>
      <c r="D126" s="151" t="s">
        <v>106</v>
      </c>
      <c r="E126" s="151"/>
      <c r="F126" s="151"/>
      <c r="G126" s="151"/>
      <c r="H126" s="152" t="s">
        <v>124</v>
      </c>
      <c r="I126" s="153">
        <f t="shared" ref="I126:N126" si="43">SUM(I127:I135)</f>
        <v>27200</v>
      </c>
      <c r="J126" s="153">
        <f t="shared" si="43"/>
        <v>0</v>
      </c>
      <c r="K126" s="153">
        <f t="shared" si="43"/>
        <v>0</v>
      </c>
      <c r="L126" s="153">
        <f t="shared" si="43"/>
        <v>1500</v>
      </c>
      <c r="M126" s="153">
        <f t="shared" si="43"/>
        <v>0</v>
      </c>
      <c r="N126" s="154">
        <f t="shared" si="43"/>
        <v>0</v>
      </c>
      <c r="O126" s="31">
        <f t="shared" si="26"/>
        <v>28700</v>
      </c>
      <c r="P126" s="145">
        <v>206381</v>
      </c>
      <c r="Q126" s="146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</row>
    <row r="127" spans="1:47" s="55" customFormat="1" ht="16.5" customHeight="1">
      <c r="A127" s="45"/>
      <c r="B127" s="45"/>
      <c r="C127" s="117"/>
      <c r="D127" s="118"/>
      <c r="E127" s="119" t="s">
        <v>24</v>
      </c>
      <c r="F127" s="119"/>
      <c r="G127" s="119"/>
      <c r="H127" s="50" t="s">
        <v>125</v>
      </c>
      <c r="I127" s="108">
        <v>7000</v>
      </c>
      <c r="J127" s="108"/>
      <c r="K127" s="108"/>
      <c r="L127" s="108">
        <v>1000</v>
      </c>
      <c r="M127" s="108"/>
      <c r="N127" s="108"/>
      <c r="O127" s="52">
        <f t="shared" si="26"/>
        <v>8000</v>
      </c>
      <c r="P127" s="53"/>
      <c r="Q127" s="109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</row>
    <row r="128" spans="1:47" s="55" customFormat="1" ht="17.25" customHeight="1">
      <c r="A128" s="45"/>
      <c r="B128" s="45"/>
      <c r="C128" s="116"/>
      <c r="D128" s="85"/>
      <c r="E128" s="120" t="s">
        <v>34</v>
      </c>
      <c r="F128" s="120"/>
      <c r="G128" s="120"/>
      <c r="H128" s="80" t="s">
        <v>126</v>
      </c>
      <c r="I128" s="67">
        <v>2000</v>
      </c>
      <c r="J128" s="67"/>
      <c r="K128" s="67"/>
      <c r="L128" s="67"/>
      <c r="M128" s="67"/>
      <c r="N128" s="67"/>
      <c r="O128" s="63">
        <f t="shared" si="26"/>
        <v>2000</v>
      </c>
      <c r="P128" s="121"/>
      <c r="Q128" s="122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</row>
    <row r="129" spans="1:47" s="55" customFormat="1" ht="17.25" customHeight="1">
      <c r="A129" s="45"/>
      <c r="B129" s="45"/>
      <c r="C129" s="116"/>
      <c r="D129" s="85"/>
      <c r="E129" s="120" t="s">
        <v>127</v>
      </c>
      <c r="F129" s="120"/>
      <c r="G129" s="120"/>
      <c r="H129" s="80" t="s">
        <v>128</v>
      </c>
      <c r="I129" s="67">
        <v>200</v>
      </c>
      <c r="J129" s="67"/>
      <c r="K129" s="67"/>
      <c r="L129" s="67"/>
      <c r="M129" s="67"/>
      <c r="N129" s="67"/>
      <c r="O129" s="63">
        <f t="shared" si="26"/>
        <v>200</v>
      </c>
      <c r="P129" s="121"/>
      <c r="Q129" s="122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</row>
    <row r="130" spans="1:47" s="55" customFormat="1" ht="16.5" customHeight="1">
      <c r="A130" s="45"/>
      <c r="B130" s="45"/>
      <c r="C130" s="116"/>
      <c r="D130" s="85"/>
      <c r="E130" s="120" t="s">
        <v>37</v>
      </c>
      <c r="F130" s="120"/>
      <c r="G130" s="120"/>
      <c r="H130" s="80" t="s">
        <v>129</v>
      </c>
      <c r="I130" s="67">
        <v>5000</v>
      </c>
      <c r="J130" s="67"/>
      <c r="K130" s="67"/>
      <c r="L130" s="67">
        <v>500</v>
      </c>
      <c r="M130" s="67"/>
      <c r="N130" s="67"/>
      <c r="O130" s="63">
        <f t="shared" si="26"/>
        <v>5500</v>
      </c>
      <c r="P130" s="121"/>
      <c r="Q130" s="122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</row>
    <row r="131" spans="1:47" s="55" customFormat="1" ht="17.25" customHeight="1">
      <c r="A131" s="45"/>
      <c r="B131" s="45"/>
      <c r="C131" s="116"/>
      <c r="D131" s="85"/>
      <c r="E131" s="120" t="s">
        <v>41</v>
      </c>
      <c r="F131" s="120"/>
      <c r="G131" s="120"/>
      <c r="H131" s="80" t="s">
        <v>130</v>
      </c>
      <c r="I131" s="67">
        <v>3000</v>
      </c>
      <c r="J131" s="67"/>
      <c r="K131" s="67"/>
      <c r="L131" s="67"/>
      <c r="M131" s="67"/>
      <c r="N131" s="67"/>
      <c r="O131" s="63">
        <f t="shared" si="26"/>
        <v>3000</v>
      </c>
      <c r="P131" s="121"/>
      <c r="Q131" s="122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</row>
    <row r="132" spans="1:47" s="16" customFormat="1" ht="17.25" customHeight="1">
      <c r="A132" s="1"/>
      <c r="B132" s="1"/>
      <c r="C132" s="116"/>
      <c r="D132" s="85"/>
      <c r="E132" s="120" t="s">
        <v>131</v>
      </c>
      <c r="F132" s="120"/>
      <c r="G132" s="120"/>
      <c r="H132" s="80" t="s">
        <v>132</v>
      </c>
      <c r="I132" s="67">
        <v>1000</v>
      </c>
      <c r="J132" s="67"/>
      <c r="K132" s="67"/>
      <c r="L132" s="67"/>
      <c r="M132" s="67"/>
      <c r="N132" s="67"/>
      <c r="O132" s="63">
        <f t="shared" si="26"/>
        <v>1000</v>
      </c>
      <c r="P132" s="81"/>
      <c r="Q132" s="82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</row>
    <row r="133" spans="1:47" s="16" customFormat="1" ht="17.25" customHeight="1">
      <c r="A133" s="1"/>
      <c r="B133" s="1"/>
      <c r="C133" s="123"/>
      <c r="D133" s="112"/>
      <c r="E133" s="114" t="s">
        <v>133</v>
      </c>
      <c r="F133" s="114"/>
      <c r="G133" s="114"/>
      <c r="H133" s="80" t="s">
        <v>134</v>
      </c>
      <c r="I133" s="67">
        <v>1000</v>
      </c>
      <c r="J133" s="67"/>
      <c r="K133" s="67"/>
      <c r="L133" s="67"/>
      <c r="M133" s="67"/>
      <c r="N133" s="67"/>
      <c r="O133" s="63">
        <f t="shared" si="26"/>
        <v>1000</v>
      </c>
      <c r="P133" s="64"/>
      <c r="Q133" s="86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</row>
    <row r="134" spans="1:47" s="16" customFormat="1" ht="18">
      <c r="A134" s="1"/>
      <c r="B134" s="1"/>
      <c r="C134" s="123"/>
      <c r="D134" s="112"/>
      <c r="E134" s="114" t="s">
        <v>92</v>
      </c>
      <c r="F134" s="114"/>
      <c r="G134" s="114"/>
      <c r="H134" s="80" t="s">
        <v>135</v>
      </c>
      <c r="I134" s="67">
        <v>5000</v>
      </c>
      <c r="J134" s="67"/>
      <c r="K134" s="67"/>
      <c r="L134" s="67"/>
      <c r="M134" s="67"/>
      <c r="N134" s="67"/>
      <c r="O134" s="63">
        <f t="shared" si="26"/>
        <v>5000</v>
      </c>
      <c r="P134" s="64"/>
      <c r="Q134" s="86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</row>
    <row r="135" spans="1:47" s="16" customFormat="1" ht="16.5" customHeight="1" thickBot="1">
      <c r="A135" s="1"/>
      <c r="B135" s="1"/>
      <c r="C135" s="111"/>
      <c r="D135" s="72"/>
      <c r="E135" s="113" t="s">
        <v>50</v>
      </c>
      <c r="F135" s="113"/>
      <c r="G135" s="113"/>
      <c r="H135" s="147" t="s">
        <v>136</v>
      </c>
      <c r="I135" s="96">
        <v>3000</v>
      </c>
      <c r="J135" s="96"/>
      <c r="K135" s="96"/>
      <c r="L135" s="96"/>
      <c r="M135" s="96"/>
      <c r="N135" s="96"/>
      <c r="O135" s="97">
        <f t="shared" si="26"/>
        <v>3000</v>
      </c>
      <c r="P135" s="64"/>
      <c r="Q135" s="86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</row>
    <row r="136" spans="1:47" s="44" customFormat="1" ht="17.25" customHeight="1" thickBot="1">
      <c r="A136" s="35"/>
      <c r="B136" s="35"/>
      <c r="C136" s="103"/>
      <c r="D136" s="37" t="s">
        <v>137</v>
      </c>
      <c r="E136" s="37"/>
      <c r="F136" s="37"/>
      <c r="G136" s="37"/>
      <c r="H136" s="40" t="s">
        <v>138</v>
      </c>
      <c r="I136" s="148">
        <f t="shared" ref="I136:N136" si="44">SUM(I137:I144)</f>
        <v>29905</v>
      </c>
      <c r="J136" s="104">
        <f t="shared" si="44"/>
        <v>67500</v>
      </c>
      <c r="K136" s="104">
        <f t="shared" si="44"/>
        <v>0</v>
      </c>
      <c r="L136" s="104">
        <f t="shared" si="44"/>
        <v>510</v>
      </c>
      <c r="M136" s="104">
        <f t="shared" si="44"/>
        <v>2325</v>
      </c>
      <c r="N136" s="41">
        <f t="shared" si="44"/>
        <v>0</v>
      </c>
      <c r="O136" s="31">
        <f t="shared" si="26"/>
        <v>100240</v>
      </c>
      <c r="P136" s="145">
        <v>832181</v>
      </c>
      <c r="Q136" s="146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</row>
    <row r="137" spans="1:47" s="55" customFormat="1" ht="17.25" customHeight="1">
      <c r="A137" s="45"/>
      <c r="B137" s="45"/>
      <c r="C137" s="117"/>
      <c r="D137" s="118"/>
      <c r="E137" s="119" t="s">
        <v>24</v>
      </c>
      <c r="F137" s="119"/>
      <c r="G137" s="119"/>
      <c r="H137" s="50" t="s">
        <v>139</v>
      </c>
      <c r="I137" s="108">
        <v>6695</v>
      </c>
      <c r="J137" s="108">
        <v>65000</v>
      </c>
      <c r="K137" s="108"/>
      <c r="L137" s="108">
        <v>310</v>
      </c>
      <c r="M137" s="108">
        <v>825</v>
      </c>
      <c r="N137" s="108"/>
      <c r="O137" s="52">
        <f t="shared" si="26"/>
        <v>72830</v>
      </c>
      <c r="P137" s="53"/>
      <c r="Q137" s="109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</row>
    <row r="138" spans="1:47" s="55" customFormat="1" ht="17.25" customHeight="1">
      <c r="A138" s="45"/>
      <c r="B138" s="45"/>
      <c r="C138" s="116"/>
      <c r="D138" s="85"/>
      <c r="E138" s="120" t="s">
        <v>27</v>
      </c>
      <c r="F138" s="120"/>
      <c r="G138" s="120"/>
      <c r="H138" s="80" t="s">
        <v>140</v>
      </c>
      <c r="I138" s="67">
        <v>1000</v>
      </c>
      <c r="J138" s="67">
        <v>2500</v>
      </c>
      <c r="K138" s="67"/>
      <c r="L138" s="67"/>
      <c r="M138" s="67">
        <v>1500</v>
      </c>
      <c r="N138" s="67"/>
      <c r="O138" s="63">
        <f t="shared" si="26"/>
        <v>5000</v>
      </c>
      <c r="P138" s="121"/>
      <c r="Q138" s="122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</row>
    <row r="139" spans="1:47" s="55" customFormat="1" ht="17.25" customHeight="1">
      <c r="A139" s="45"/>
      <c r="B139" s="45"/>
      <c r="C139" s="116"/>
      <c r="D139" s="85"/>
      <c r="E139" s="120" t="s">
        <v>48</v>
      </c>
      <c r="F139" s="120"/>
      <c r="G139" s="120"/>
      <c r="H139" s="80" t="s">
        <v>141</v>
      </c>
      <c r="I139" s="67">
        <v>5000</v>
      </c>
      <c r="J139" s="67"/>
      <c r="K139" s="67"/>
      <c r="L139" s="67">
        <v>200</v>
      </c>
      <c r="M139" s="67"/>
      <c r="N139" s="67"/>
      <c r="O139" s="63">
        <f t="shared" si="26"/>
        <v>5200</v>
      </c>
      <c r="P139" s="121"/>
      <c r="Q139" s="122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</row>
    <row r="140" spans="1:47" s="55" customFormat="1" ht="17.25" customHeight="1">
      <c r="A140" s="45"/>
      <c r="B140" s="45"/>
      <c r="C140" s="116"/>
      <c r="D140" s="85"/>
      <c r="E140" s="120" t="s">
        <v>30</v>
      </c>
      <c r="F140" s="120"/>
      <c r="G140" s="120"/>
      <c r="H140" s="80" t="s">
        <v>142</v>
      </c>
      <c r="I140" s="67">
        <v>1500</v>
      </c>
      <c r="J140" s="67"/>
      <c r="K140" s="67"/>
      <c r="L140" s="67"/>
      <c r="M140" s="67"/>
      <c r="N140" s="67"/>
      <c r="O140" s="63">
        <f t="shared" si="26"/>
        <v>1500</v>
      </c>
      <c r="P140" s="121"/>
      <c r="Q140" s="122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</row>
    <row r="141" spans="1:47" s="16" customFormat="1" ht="17.25" customHeight="1">
      <c r="A141" s="1"/>
      <c r="B141" s="1"/>
      <c r="C141" s="116"/>
      <c r="D141" s="85"/>
      <c r="E141" s="120" t="s">
        <v>39</v>
      </c>
      <c r="F141" s="120"/>
      <c r="G141" s="120"/>
      <c r="H141" s="80" t="s">
        <v>143</v>
      </c>
      <c r="I141" s="67">
        <v>6000</v>
      </c>
      <c r="J141" s="67"/>
      <c r="K141" s="67"/>
      <c r="L141" s="67">
        <v>0</v>
      </c>
      <c r="M141" s="67"/>
      <c r="N141" s="67"/>
      <c r="O141" s="63">
        <f t="shared" si="26"/>
        <v>6000</v>
      </c>
      <c r="P141" s="81"/>
      <c r="Q141" s="82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</row>
    <row r="142" spans="1:47" s="16" customFormat="1" ht="16.5" customHeight="1">
      <c r="A142" s="1"/>
      <c r="B142" s="1"/>
      <c r="C142" s="116"/>
      <c r="D142" s="85"/>
      <c r="E142" s="120" t="s">
        <v>71</v>
      </c>
      <c r="F142" s="120"/>
      <c r="G142" s="120"/>
      <c r="H142" s="80" t="s">
        <v>144</v>
      </c>
      <c r="I142" s="67">
        <v>4000</v>
      </c>
      <c r="J142" s="67"/>
      <c r="K142" s="67"/>
      <c r="L142" s="67"/>
      <c r="M142" s="67"/>
      <c r="N142" s="67"/>
      <c r="O142" s="63">
        <f t="shared" si="26"/>
        <v>4000</v>
      </c>
      <c r="P142" s="81"/>
      <c r="Q142" s="82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</row>
    <row r="143" spans="1:47" s="16" customFormat="1" ht="18">
      <c r="A143" s="1"/>
      <c r="B143" s="1"/>
      <c r="C143" s="116"/>
      <c r="D143" s="85"/>
      <c r="E143" s="120" t="s">
        <v>34</v>
      </c>
      <c r="F143" s="120"/>
      <c r="G143" s="120"/>
      <c r="H143" s="80" t="s">
        <v>145</v>
      </c>
      <c r="I143" s="67">
        <v>5700</v>
      </c>
      <c r="J143" s="67">
        <v>0</v>
      </c>
      <c r="K143" s="67"/>
      <c r="L143" s="67">
        <v>0</v>
      </c>
      <c r="M143" s="67"/>
      <c r="N143" s="67"/>
      <c r="O143" s="63">
        <f t="shared" si="26"/>
        <v>5700</v>
      </c>
      <c r="P143" s="81"/>
      <c r="Q143" s="82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</row>
    <row r="144" spans="1:47" s="16" customFormat="1" ht="17.25" customHeight="1" thickBot="1">
      <c r="A144" s="1"/>
      <c r="B144" s="1"/>
      <c r="C144" s="110"/>
      <c r="D144" s="57"/>
      <c r="E144" s="130" t="s">
        <v>50</v>
      </c>
      <c r="F144" s="130"/>
      <c r="G144" s="130"/>
      <c r="H144" s="147" t="s">
        <v>136</v>
      </c>
      <c r="I144" s="96">
        <v>10</v>
      </c>
      <c r="J144" s="96"/>
      <c r="K144" s="96"/>
      <c r="L144" s="96"/>
      <c r="M144" s="96"/>
      <c r="N144" s="96"/>
      <c r="O144" s="97">
        <f t="shared" si="26"/>
        <v>10</v>
      </c>
      <c r="P144" s="81"/>
      <c r="Q144" s="82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</row>
    <row r="145" spans="1:47" s="160" customFormat="1" ht="16.5" customHeight="1" thickBot="1">
      <c r="A145" s="155"/>
      <c r="B145" s="155"/>
      <c r="C145" s="156"/>
      <c r="D145" s="37" t="s">
        <v>146</v>
      </c>
      <c r="E145" s="37"/>
      <c r="F145" s="37"/>
      <c r="G145" s="37"/>
      <c r="H145" s="40" t="s">
        <v>147</v>
      </c>
      <c r="I145" s="148">
        <f t="shared" ref="I145:N145" si="45">SUM(I146:I152)</f>
        <v>23100</v>
      </c>
      <c r="J145" s="148">
        <f t="shared" si="45"/>
        <v>0</v>
      </c>
      <c r="K145" s="148">
        <f t="shared" si="45"/>
        <v>0</v>
      </c>
      <c r="L145" s="148">
        <f t="shared" si="45"/>
        <v>0</v>
      </c>
      <c r="M145" s="148">
        <f t="shared" si="45"/>
        <v>0</v>
      </c>
      <c r="N145" s="157">
        <f t="shared" si="45"/>
        <v>0</v>
      </c>
      <c r="O145" s="31">
        <f t="shared" si="26"/>
        <v>23100</v>
      </c>
      <c r="P145" s="158">
        <v>461366</v>
      </c>
      <c r="Q145" s="159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</row>
    <row r="146" spans="1:47" s="161" customFormat="1" ht="16.5" customHeight="1">
      <c r="A146" s="45"/>
      <c r="B146" s="45"/>
      <c r="C146" s="117"/>
      <c r="D146" s="118"/>
      <c r="E146" s="119" t="s">
        <v>24</v>
      </c>
      <c r="F146" s="119"/>
      <c r="G146" s="119"/>
      <c r="H146" s="50" t="s">
        <v>148</v>
      </c>
      <c r="I146" s="108">
        <v>5000</v>
      </c>
      <c r="J146" s="108"/>
      <c r="K146" s="108"/>
      <c r="L146" s="108"/>
      <c r="M146" s="108"/>
      <c r="N146" s="108"/>
      <c r="O146" s="52">
        <f t="shared" si="26"/>
        <v>5000</v>
      </c>
      <c r="P146" s="53"/>
      <c r="Q146" s="109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</row>
    <row r="147" spans="1:47" s="161" customFormat="1" ht="17.25" customHeight="1">
      <c r="A147" s="45"/>
      <c r="B147" s="45"/>
      <c r="C147" s="116"/>
      <c r="D147" s="85"/>
      <c r="E147" s="120" t="s">
        <v>27</v>
      </c>
      <c r="F147" s="120"/>
      <c r="G147" s="120"/>
      <c r="H147" s="80" t="s">
        <v>149</v>
      </c>
      <c r="I147" s="67">
        <v>10000</v>
      </c>
      <c r="J147" s="67"/>
      <c r="K147" s="67"/>
      <c r="L147" s="67"/>
      <c r="M147" s="67"/>
      <c r="N147" s="67"/>
      <c r="O147" s="63">
        <f t="shared" ref="O147:O210" si="46">SUM(I147:N147)</f>
        <v>10000</v>
      </c>
      <c r="P147" s="121"/>
      <c r="Q147" s="122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</row>
    <row r="148" spans="1:47" s="161" customFormat="1" ht="17.25" customHeight="1">
      <c r="A148" s="45"/>
      <c r="B148" s="45"/>
      <c r="C148" s="123"/>
      <c r="D148" s="112"/>
      <c r="E148" s="114" t="s">
        <v>48</v>
      </c>
      <c r="F148" s="114"/>
      <c r="G148" s="114"/>
      <c r="H148" s="80" t="s">
        <v>150</v>
      </c>
      <c r="I148" s="67">
        <v>100</v>
      </c>
      <c r="J148" s="67"/>
      <c r="K148" s="67"/>
      <c r="L148" s="67"/>
      <c r="M148" s="67"/>
      <c r="N148" s="67"/>
      <c r="O148" s="63">
        <f t="shared" si="46"/>
        <v>100</v>
      </c>
      <c r="P148" s="76"/>
      <c r="Q148" s="88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</row>
    <row r="149" spans="1:47" s="161" customFormat="1" ht="17.25" customHeight="1">
      <c r="A149" s="45"/>
      <c r="B149" s="45"/>
      <c r="C149" s="116"/>
      <c r="D149" s="85"/>
      <c r="E149" s="120" t="s">
        <v>30</v>
      </c>
      <c r="F149" s="120"/>
      <c r="G149" s="120"/>
      <c r="H149" s="80" t="s">
        <v>151</v>
      </c>
      <c r="I149" s="67">
        <v>1000</v>
      </c>
      <c r="J149" s="67"/>
      <c r="K149" s="67"/>
      <c r="L149" s="67"/>
      <c r="M149" s="67"/>
      <c r="N149" s="67"/>
      <c r="O149" s="63">
        <f t="shared" si="46"/>
        <v>1000</v>
      </c>
      <c r="P149" s="121"/>
      <c r="Q149" s="122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</row>
    <row r="150" spans="1:47" s="161" customFormat="1" ht="16.5" customHeight="1">
      <c r="A150" s="45"/>
      <c r="B150" s="45"/>
      <c r="C150" s="116"/>
      <c r="D150" s="85"/>
      <c r="E150" s="120" t="s">
        <v>71</v>
      </c>
      <c r="F150" s="120"/>
      <c r="G150" s="120"/>
      <c r="H150" s="80" t="s">
        <v>152</v>
      </c>
      <c r="I150" s="67">
        <v>1000</v>
      </c>
      <c r="J150" s="67"/>
      <c r="K150" s="67"/>
      <c r="L150" s="67"/>
      <c r="M150" s="67"/>
      <c r="N150" s="67"/>
      <c r="O150" s="63">
        <f t="shared" si="46"/>
        <v>1000</v>
      </c>
      <c r="P150" s="121"/>
      <c r="Q150" s="122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</row>
    <row r="151" spans="1:47" s="161" customFormat="1" ht="16.5" customHeight="1">
      <c r="A151" s="45"/>
      <c r="B151" s="45"/>
      <c r="C151" s="123"/>
      <c r="D151" s="112"/>
      <c r="E151" s="114" t="s">
        <v>34</v>
      </c>
      <c r="F151" s="114"/>
      <c r="G151" s="114"/>
      <c r="H151" s="80" t="s">
        <v>153</v>
      </c>
      <c r="I151" s="67">
        <v>4000</v>
      </c>
      <c r="J151" s="67"/>
      <c r="K151" s="67"/>
      <c r="L151" s="67"/>
      <c r="M151" s="67"/>
      <c r="N151" s="67"/>
      <c r="O151" s="63">
        <f t="shared" si="46"/>
        <v>4000</v>
      </c>
      <c r="P151" s="76"/>
      <c r="Q151" s="88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</row>
    <row r="152" spans="1:47" s="161" customFormat="1" ht="16.5" customHeight="1" thickBot="1">
      <c r="A152" s="45"/>
      <c r="B152" s="45"/>
      <c r="C152" s="110"/>
      <c r="D152" s="57"/>
      <c r="E152" s="130" t="s">
        <v>50</v>
      </c>
      <c r="F152" s="130"/>
      <c r="G152" s="130"/>
      <c r="H152" s="147" t="s">
        <v>136</v>
      </c>
      <c r="I152" s="96">
        <v>2000</v>
      </c>
      <c r="J152" s="96"/>
      <c r="K152" s="96" t="s">
        <v>375</v>
      </c>
      <c r="L152" s="96"/>
      <c r="M152" s="96"/>
      <c r="N152" s="96"/>
      <c r="O152" s="97">
        <f t="shared" si="46"/>
        <v>2000</v>
      </c>
      <c r="P152" s="121"/>
      <c r="Q152" s="122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</row>
    <row r="153" spans="1:47" s="160" customFormat="1" ht="16.5" customHeight="1" thickBot="1">
      <c r="A153" s="155"/>
      <c r="B153" s="155"/>
      <c r="C153" s="156"/>
      <c r="D153" s="37" t="s">
        <v>154</v>
      </c>
      <c r="E153" s="37"/>
      <c r="F153" s="37"/>
      <c r="G153" s="37"/>
      <c r="H153" s="40" t="s">
        <v>155</v>
      </c>
      <c r="I153" s="148">
        <f t="shared" ref="I153:N153" si="47">SUM(I154:I156)</f>
        <v>5600</v>
      </c>
      <c r="J153" s="148">
        <f t="shared" si="47"/>
        <v>4100</v>
      </c>
      <c r="K153" s="148">
        <f t="shared" si="47"/>
        <v>500</v>
      </c>
      <c r="L153" s="148">
        <f t="shared" si="47"/>
        <v>0</v>
      </c>
      <c r="M153" s="148">
        <f t="shared" si="47"/>
        <v>0</v>
      </c>
      <c r="N153" s="157">
        <f t="shared" si="47"/>
        <v>0</v>
      </c>
      <c r="O153" s="31">
        <f t="shared" si="46"/>
        <v>10200</v>
      </c>
      <c r="P153" s="158"/>
      <c r="Q153" s="159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55"/>
    </row>
    <row r="154" spans="1:47" s="55" customFormat="1" ht="18">
      <c r="A154" s="45"/>
      <c r="B154" s="45"/>
      <c r="C154" s="117"/>
      <c r="D154" s="118"/>
      <c r="E154" s="119" t="s">
        <v>24</v>
      </c>
      <c r="F154" s="119"/>
      <c r="G154" s="119"/>
      <c r="H154" s="50" t="s">
        <v>156</v>
      </c>
      <c r="I154" s="108">
        <v>2000</v>
      </c>
      <c r="J154" s="108">
        <v>4100</v>
      </c>
      <c r="K154" s="108">
        <v>500</v>
      </c>
      <c r="L154" s="108"/>
      <c r="M154" s="108"/>
      <c r="N154" s="108"/>
      <c r="O154" s="52">
        <f t="shared" si="46"/>
        <v>6600</v>
      </c>
      <c r="P154" s="53"/>
      <c r="Q154" s="109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</row>
    <row r="155" spans="1:47" s="55" customFormat="1" ht="18">
      <c r="A155" s="45"/>
      <c r="B155" s="45"/>
      <c r="C155" s="116"/>
      <c r="D155" s="85"/>
      <c r="E155" s="120" t="s">
        <v>27</v>
      </c>
      <c r="F155" s="120"/>
      <c r="G155" s="120"/>
      <c r="H155" s="80" t="s">
        <v>157</v>
      </c>
      <c r="I155" s="67">
        <v>3500</v>
      </c>
      <c r="J155" s="67"/>
      <c r="K155" s="67"/>
      <c r="L155" s="67"/>
      <c r="M155" s="67"/>
      <c r="N155" s="67"/>
      <c r="O155" s="63">
        <f t="shared" si="46"/>
        <v>3500</v>
      </c>
      <c r="P155" s="121"/>
      <c r="Q155" s="122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</row>
    <row r="156" spans="1:47" s="55" customFormat="1" ht="18.75" thickBot="1">
      <c r="A156" s="45"/>
      <c r="B156" s="45"/>
      <c r="C156" s="116"/>
      <c r="D156" s="85"/>
      <c r="E156" s="120" t="s">
        <v>48</v>
      </c>
      <c r="F156" s="120"/>
      <c r="G156" s="120"/>
      <c r="H156" s="124" t="s">
        <v>158</v>
      </c>
      <c r="I156" s="125">
        <v>100</v>
      </c>
      <c r="J156" s="125"/>
      <c r="K156" s="125"/>
      <c r="L156" s="125"/>
      <c r="M156" s="125"/>
      <c r="N156" s="125"/>
      <c r="O156" s="97">
        <f t="shared" si="46"/>
        <v>100</v>
      </c>
      <c r="P156" s="121"/>
      <c r="Q156" s="122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</row>
    <row r="157" spans="1:47" s="160" customFormat="1" ht="18.75" thickBot="1">
      <c r="A157" s="155"/>
      <c r="B157" s="155"/>
      <c r="C157" s="156"/>
      <c r="D157" s="37" t="s">
        <v>159</v>
      </c>
      <c r="E157" s="37"/>
      <c r="F157" s="37"/>
      <c r="G157" s="37"/>
      <c r="H157" s="40" t="s">
        <v>160</v>
      </c>
      <c r="I157" s="148">
        <f t="shared" ref="I157:N157" si="48">SUM(I158:I166)</f>
        <v>20910</v>
      </c>
      <c r="J157" s="148">
        <f t="shared" si="48"/>
        <v>174100</v>
      </c>
      <c r="K157" s="148">
        <f t="shared" si="48"/>
        <v>38500</v>
      </c>
      <c r="L157" s="148">
        <f t="shared" si="48"/>
        <v>1000</v>
      </c>
      <c r="M157" s="148">
        <f t="shared" si="48"/>
        <v>0</v>
      </c>
      <c r="N157" s="157">
        <f t="shared" si="48"/>
        <v>1000</v>
      </c>
      <c r="O157" s="31">
        <f t="shared" si="46"/>
        <v>235510</v>
      </c>
      <c r="P157" s="158">
        <v>2955722</v>
      </c>
      <c r="Q157" s="159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155"/>
      <c r="AK157" s="155"/>
      <c r="AL157" s="155"/>
      <c r="AM157" s="155"/>
      <c r="AN157" s="155"/>
      <c r="AO157" s="155"/>
      <c r="AP157" s="155"/>
      <c r="AQ157" s="155"/>
      <c r="AR157" s="155"/>
      <c r="AS157" s="155"/>
      <c r="AT157" s="155"/>
      <c r="AU157" s="155"/>
    </row>
    <row r="158" spans="1:47" s="55" customFormat="1" ht="18">
      <c r="A158" s="45"/>
      <c r="B158" s="45"/>
      <c r="C158" s="117"/>
      <c r="D158" s="118"/>
      <c r="E158" s="119" t="s">
        <v>24</v>
      </c>
      <c r="F158" s="119"/>
      <c r="G158" s="119"/>
      <c r="H158" s="50" t="s">
        <v>161</v>
      </c>
      <c r="I158" s="108">
        <v>1500</v>
      </c>
      <c r="J158" s="108">
        <v>31000</v>
      </c>
      <c r="K158" s="108"/>
      <c r="L158" s="108"/>
      <c r="M158" s="108"/>
      <c r="N158" s="108"/>
      <c r="O158" s="52">
        <f t="shared" si="46"/>
        <v>32500</v>
      </c>
      <c r="P158" s="53"/>
      <c r="Q158" s="109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</row>
    <row r="159" spans="1:47" s="55" customFormat="1" ht="18">
      <c r="A159" s="45"/>
      <c r="B159" s="45"/>
      <c r="C159" s="116"/>
      <c r="D159" s="85"/>
      <c r="E159" s="120" t="s">
        <v>27</v>
      </c>
      <c r="F159" s="120"/>
      <c r="G159" s="120"/>
      <c r="H159" s="80" t="s">
        <v>162</v>
      </c>
      <c r="I159" s="67">
        <v>2000</v>
      </c>
      <c r="J159" s="67"/>
      <c r="K159" s="67"/>
      <c r="L159" s="67">
        <v>0</v>
      </c>
      <c r="M159" s="67"/>
      <c r="N159" s="67"/>
      <c r="O159" s="63">
        <f t="shared" si="46"/>
        <v>2000</v>
      </c>
      <c r="P159" s="121"/>
      <c r="Q159" s="122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</row>
    <row r="160" spans="1:47" s="55" customFormat="1" ht="18">
      <c r="A160" s="45"/>
      <c r="B160" s="45"/>
      <c r="C160" s="116"/>
      <c r="D160" s="85"/>
      <c r="E160" s="120" t="s">
        <v>48</v>
      </c>
      <c r="F160" s="120"/>
      <c r="G160" s="120"/>
      <c r="H160" s="80" t="s">
        <v>163</v>
      </c>
      <c r="I160" s="67">
        <v>0</v>
      </c>
      <c r="J160" s="67">
        <v>137100</v>
      </c>
      <c r="K160" s="67"/>
      <c r="L160" s="67"/>
      <c r="M160" s="67"/>
      <c r="N160" s="67"/>
      <c r="O160" s="63">
        <f t="shared" si="46"/>
        <v>137100</v>
      </c>
      <c r="P160" s="121">
        <v>8040504</v>
      </c>
      <c r="Q160" s="122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</row>
    <row r="161" spans="1:47" s="55" customFormat="1" ht="18">
      <c r="A161" s="45"/>
      <c r="B161" s="45"/>
      <c r="C161" s="116"/>
      <c r="D161" s="85"/>
      <c r="E161" s="120" t="s">
        <v>30</v>
      </c>
      <c r="F161" s="120"/>
      <c r="G161" s="120"/>
      <c r="H161" s="80" t="s">
        <v>164</v>
      </c>
      <c r="I161" s="67">
        <v>0</v>
      </c>
      <c r="J161" s="67">
        <v>6000</v>
      </c>
      <c r="K161" s="67"/>
      <c r="L161" s="67"/>
      <c r="M161" s="67"/>
      <c r="N161" s="67"/>
      <c r="O161" s="63">
        <f t="shared" si="46"/>
        <v>6000</v>
      </c>
      <c r="P161" s="121"/>
      <c r="Q161" s="122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</row>
    <row r="162" spans="1:47" s="55" customFormat="1" ht="18">
      <c r="A162" s="45"/>
      <c r="B162" s="45"/>
      <c r="C162" s="116"/>
      <c r="D162" s="85"/>
      <c r="E162" s="120" t="s">
        <v>34</v>
      </c>
      <c r="F162" s="120"/>
      <c r="G162" s="120"/>
      <c r="H162" s="80" t="s">
        <v>165</v>
      </c>
      <c r="I162" s="67">
        <v>3400</v>
      </c>
      <c r="J162" s="67"/>
      <c r="K162" s="67">
        <v>500</v>
      </c>
      <c r="L162" s="67">
        <v>1000</v>
      </c>
      <c r="M162" s="67"/>
      <c r="N162" s="67"/>
      <c r="O162" s="63">
        <f t="shared" si="46"/>
        <v>4900</v>
      </c>
      <c r="P162" s="121"/>
      <c r="Q162" s="122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</row>
    <row r="163" spans="1:47" s="55" customFormat="1" ht="18">
      <c r="A163" s="45"/>
      <c r="B163" s="45"/>
      <c r="C163" s="116"/>
      <c r="D163" s="85"/>
      <c r="E163" s="120" t="s">
        <v>37</v>
      </c>
      <c r="F163" s="120"/>
      <c r="G163" s="120"/>
      <c r="H163" s="80" t="s">
        <v>166</v>
      </c>
      <c r="I163" s="67">
        <v>10</v>
      </c>
      <c r="J163" s="67"/>
      <c r="K163" s="67"/>
      <c r="L163" s="67"/>
      <c r="M163" s="67"/>
      <c r="N163" s="67"/>
      <c r="O163" s="63">
        <f t="shared" si="46"/>
        <v>10</v>
      </c>
      <c r="P163" s="121"/>
      <c r="Q163" s="122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</row>
    <row r="164" spans="1:47" s="55" customFormat="1" ht="18">
      <c r="A164" s="45"/>
      <c r="B164" s="45"/>
      <c r="C164" s="116"/>
      <c r="D164" s="85"/>
      <c r="E164" s="120" t="s">
        <v>41</v>
      </c>
      <c r="F164" s="120"/>
      <c r="G164" s="120"/>
      <c r="H164" s="80" t="s">
        <v>167</v>
      </c>
      <c r="I164" s="67">
        <v>1500</v>
      </c>
      <c r="J164" s="67"/>
      <c r="K164" s="67"/>
      <c r="L164" s="67"/>
      <c r="M164" s="67"/>
      <c r="N164" s="67"/>
      <c r="O164" s="63">
        <f t="shared" si="46"/>
        <v>1500</v>
      </c>
      <c r="P164" s="121"/>
      <c r="Q164" s="122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</row>
    <row r="165" spans="1:47" s="55" customFormat="1" ht="18">
      <c r="A165" s="45"/>
      <c r="B165" s="45"/>
      <c r="C165" s="116"/>
      <c r="D165" s="85"/>
      <c r="E165" s="120" t="s">
        <v>131</v>
      </c>
      <c r="F165" s="120"/>
      <c r="G165" s="120"/>
      <c r="H165" s="80" t="s">
        <v>168</v>
      </c>
      <c r="I165" s="67">
        <v>0</v>
      </c>
      <c r="J165" s="67"/>
      <c r="K165" s="67">
        <v>30000</v>
      </c>
      <c r="L165" s="67"/>
      <c r="M165" s="67"/>
      <c r="N165" s="67">
        <v>1000</v>
      </c>
      <c r="O165" s="63">
        <f t="shared" si="46"/>
        <v>31000</v>
      </c>
      <c r="P165" s="121"/>
      <c r="Q165" s="122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</row>
    <row r="166" spans="1:47" s="55" customFormat="1" ht="18.75" thickBot="1">
      <c r="A166" s="45"/>
      <c r="B166" s="45"/>
      <c r="C166" s="116"/>
      <c r="D166" s="85"/>
      <c r="E166" s="120" t="s">
        <v>50</v>
      </c>
      <c r="F166" s="120"/>
      <c r="G166" s="120"/>
      <c r="H166" s="124" t="s">
        <v>136</v>
      </c>
      <c r="I166" s="125">
        <v>12500</v>
      </c>
      <c r="J166" s="125"/>
      <c r="K166" s="125">
        <v>8000</v>
      </c>
      <c r="L166" s="125"/>
      <c r="M166" s="125"/>
      <c r="N166" s="125"/>
      <c r="O166" s="97">
        <f t="shared" si="46"/>
        <v>20500</v>
      </c>
      <c r="P166" s="121"/>
      <c r="Q166" s="122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</row>
    <row r="167" spans="1:47" s="160" customFormat="1" ht="18.75" thickBot="1">
      <c r="A167" s="155"/>
      <c r="B167" s="155"/>
      <c r="C167" s="156"/>
      <c r="D167" s="37" t="s">
        <v>169</v>
      </c>
      <c r="E167" s="37"/>
      <c r="F167" s="37"/>
      <c r="G167" s="37"/>
      <c r="H167" s="40" t="s">
        <v>170</v>
      </c>
      <c r="I167" s="148">
        <f t="shared" ref="I167:N167" si="49">SUM(I168:I171)</f>
        <v>3650</v>
      </c>
      <c r="J167" s="148">
        <f t="shared" si="49"/>
        <v>0</v>
      </c>
      <c r="K167" s="148">
        <f t="shared" si="49"/>
        <v>3000</v>
      </c>
      <c r="L167" s="148">
        <f t="shared" si="49"/>
        <v>1500</v>
      </c>
      <c r="M167" s="148">
        <f t="shared" si="49"/>
        <v>1000</v>
      </c>
      <c r="N167" s="157">
        <f t="shared" si="49"/>
        <v>1000</v>
      </c>
      <c r="O167" s="31">
        <f t="shared" si="46"/>
        <v>10150</v>
      </c>
      <c r="P167" s="158"/>
      <c r="Q167" s="159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155"/>
      <c r="AI167" s="155"/>
      <c r="AJ167" s="155"/>
      <c r="AK167" s="155"/>
      <c r="AL167" s="155"/>
      <c r="AM167" s="155"/>
      <c r="AN167" s="155"/>
      <c r="AO167" s="155"/>
      <c r="AP167" s="155"/>
      <c r="AQ167" s="155"/>
      <c r="AR167" s="155"/>
      <c r="AS167" s="155"/>
      <c r="AT167" s="155"/>
      <c r="AU167" s="155"/>
    </row>
    <row r="168" spans="1:47" s="160" customFormat="1" ht="18.75" thickBot="1">
      <c r="A168" s="155"/>
      <c r="B168" s="155"/>
      <c r="C168" s="162"/>
      <c r="D168" s="48"/>
      <c r="E168" s="48" t="s">
        <v>24</v>
      </c>
      <c r="F168" s="48"/>
      <c r="G168" s="48"/>
      <c r="H168" s="50" t="s">
        <v>171</v>
      </c>
      <c r="I168" s="108">
        <v>300</v>
      </c>
      <c r="J168" s="163"/>
      <c r="K168" s="163"/>
      <c r="L168" s="163"/>
      <c r="M168" s="163"/>
      <c r="N168" s="163"/>
      <c r="O168" s="52">
        <f t="shared" si="46"/>
        <v>300</v>
      </c>
      <c r="P168" s="164"/>
      <c r="Q168" s="165"/>
      <c r="R168" s="155"/>
      <c r="S168" s="155"/>
      <c r="T168" s="155"/>
      <c r="U168" s="155"/>
      <c r="V168" s="155"/>
      <c r="W168" s="155"/>
      <c r="X168" s="155"/>
      <c r="Y168" s="155"/>
      <c r="Z168" s="155"/>
      <c r="AA168" s="155"/>
      <c r="AB168" s="155"/>
      <c r="AC168" s="155"/>
      <c r="AD168" s="155"/>
      <c r="AE168" s="155"/>
      <c r="AF168" s="155"/>
      <c r="AG168" s="155"/>
      <c r="AH168" s="155"/>
      <c r="AI168" s="155"/>
      <c r="AJ168" s="155"/>
      <c r="AK168" s="155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5"/>
    </row>
    <row r="169" spans="1:47" s="55" customFormat="1" ht="18">
      <c r="A169" s="45"/>
      <c r="B169" s="45"/>
      <c r="C169" s="116"/>
      <c r="D169" s="85"/>
      <c r="E169" s="120" t="s">
        <v>27</v>
      </c>
      <c r="F169" s="120"/>
      <c r="G169" s="120"/>
      <c r="H169" s="80" t="s">
        <v>172</v>
      </c>
      <c r="I169" s="67">
        <v>1350</v>
      </c>
      <c r="J169" s="67"/>
      <c r="K169" s="67"/>
      <c r="L169" s="67"/>
      <c r="M169" s="67"/>
      <c r="N169" s="67"/>
      <c r="O169" s="63">
        <f t="shared" si="46"/>
        <v>1350</v>
      </c>
      <c r="P169" s="53"/>
      <c r="Q169" s="109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</row>
    <row r="170" spans="1:47" s="55" customFormat="1" ht="18">
      <c r="A170" s="45"/>
      <c r="B170" s="45"/>
      <c r="C170" s="116"/>
      <c r="D170" s="85"/>
      <c r="E170" s="120" t="s">
        <v>48</v>
      </c>
      <c r="F170" s="120"/>
      <c r="G170" s="120"/>
      <c r="H170" s="80" t="s">
        <v>173</v>
      </c>
      <c r="I170" s="67">
        <v>1500</v>
      </c>
      <c r="J170" s="67"/>
      <c r="K170" s="67">
        <v>1500</v>
      </c>
      <c r="L170" s="67">
        <v>1000</v>
      </c>
      <c r="M170" s="67">
        <v>500</v>
      </c>
      <c r="N170" s="67">
        <v>500</v>
      </c>
      <c r="O170" s="63">
        <f t="shared" si="46"/>
        <v>5000</v>
      </c>
      <c r="P170" s="121"/>
      <c r="Q170" s="122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</row>
    <row r="171" spans="1:47" s="55" customFormat="1" ht="18.75" thickBot="1">
      <c r="A171" s="45"/>
      <c r="B171" s="45"/>
      <c r="C171" s="123"/>
      <c r="D171" s="112"/>
      <c r="E171" s="114" t="s">
        <v>50</v>
      </c>
      <c r="F171" s="114"/>
      <c r="G171" s="114"/>
      <c r="H171" s="124" t="s">
        <v>136</v>
      </c>
      <c r="I171" s="125">
        <v>500</v>
      </c>
      <c r="J171" s="125"/>
      <c r="K171" s="125">
        <v>1500</v>
      </c>
      <c r="L171" s="125">
        <v>500</v>
      </c>
      <c r="M171" s="125">
        <v>500</v>
      </c>
      <c r="N171" s="125">
        <v>500</v>
      </c>
      <c r="O171" s="97">
        <f t="shared" si="46"/>
        <v>3500</v>
      </c>
      <c r="P171" s="76"/>
      <c r="Q171" s="88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</row>
    <row r="172" spans="1:47" s="169" customFormat="1" ht="18.75" thickBot="1">
      <c r="A172" s="166"/>
      <c r="B172" s="166"/>
      <c r="C172" s="156"/>
      <c r="D172" s="37" t="s">
        <v>174</v>
      </c>
      <c r="E172" s="37"/>
      <c r="F172" s="37"/>
      <c r="G172" s="37"/>
      <c r="H172" s="40" t="s">
        <v>175</v>
      </c>
      <c r="I172" s="148">
        <f t="shared" ref="I172:N172" si="50">SUM(I173:I175)</f>
        <v>9110</v>
      </c>
      <c r="J172" s="148">
        <f t="shared" si="50"/>
        <v>0</v>
      </c>
      <c r="K172" s="148">
        <f t="shared" si="50"/>
        <v>0</v>
      </c>
      <c r="L172" s="148">
        <f t="shared" si="50"/>
        <v>0</v>
      </c>
      <c r="M172" s="148">
        <f t="shared" si="50"/>
        <v>0</v>
      </c>
      <c r="N172" s="157">
        <f t="shared" si="50"/>
        <v>0</v>
      </c>
      <c r="O172" s="31">
        <f t="shared" si="46"/>
        <v>9110</v>
      </c>
      <c r="P172" s="167"/>
      <c r="Q172" s="168"/>
      <c r="R172" s="166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166"/>
      <c r="AH172" s="166"/>
      <c r="AI172" s="166"/>
      <c r="AJ172" s="166"/>
      <c r="AK172" s="166"/>
      <c r="AL172" s="166"/>
      <c r="AM172" s="166"/>
      <c r="AN172" s="166"/>
      <c r="AO172" s="166"/>
      <c r="AP172" s="166"/>
      <c r="AQ172" s="166"/>
      <c r="AR172" s="166"/>
      <c r="AS172" s="166"/>
      <c r="AT172" s="166"/>
      <c r="AU172" s="166"/>
    </row>
    <row r="173" spans="1:47" s="55" customFormat="1" ht="18">
      <c r="A173" s="45"/>
      <c r="B173" s="45"/>
      <c r="C173" s="123"/>
      <c r="D173" s="112"/>
      <c r="E173" s="114" t="s">
        <v>27</v>
      </c>
      <c r="F173" s="114"/>
      <c r="G173" s="114"/>
      <c r="H173" s="170" t="s">
        <v>176</v>
      </c>
      <c r="I173" s="171">
        <v>9000</v>
      </c>
      <c r="J173" s="171"/>
      <c r="K173" s="171"/>
      <c r="L173" s="171"/>
      <c r="M173" s="171"/>
      <c r="N173" s="171"/>
      <c r="O173" s="52">
        <f t="shared" si="46"/>
        <v>9000</v>
      </c>
      <c r="P173" s="76"/>
      <c r="Q173" s="88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</row>
    <row r="174" spans="1:47" s="55" customFormat="1" ht="18">
      <c r="A174" s="45"/>
      <c r="B174" s="45"/>
      <c r="C174" s="123"/>
      <c r="D174" s="112"/>
      <c r="E174" s="114" t="s">
        <v>30</v>
      </c>
      <c r="F174" s="114"/>
      <c r="G174" s="114"/>
      <c r="H174" s="80" t="s">
        <v>177</v>
      </c>
      <c r="I174" s="67">
        <v>100</v>
      </c>
      <c r="J174" s="67">
        <v>0</v>
      </c>
      <c r="K174" s="67"/>
      <c r="L174" s="67"/>
      <c r="M174" s="67"/>
      <c r="N174" s="67"/>
      <c r="O174" s="63">
        <f t="shared" si="46"/>
        <v>100</v>
      </c>
      <c r="P174" s="76"/>
      <c r="Q174" s="88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</row>
    <row r="175" spans="1:47" s="55" customFormat="1" ht="18.75" thickBot="1">
      <c r="A175" s="45"/>
      <c r="B175" s="45"/>
      <c r="C175" s="133"/>
      <c r="D175" s="100"/>
      <c r="E175" s="134" t="s">
        <v>50</v>
      </c>
      <c r="F175" s="134"/>
      <c r="G175" s="134"/>
      <c r="H175" s="135" t="s">
        <v>136</v>
      </c>
      <c r="I175" s="102">
        <v>10</v>
      </c>
      <c r="J175" s="102"/>
      <c r="K175" s="102"/>
      <c r="L175" s="102"/>
      <c r="M175" s="102"/>
      <c r="N175" s="102"/>
      <c r="O175" s="97">
        <f t="shared" si="46"/>
        <v>10</v>
      </c>
      <c r="P175" s="121"/>
      <c r="Q175" s="122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</row>
    <row r="176" spans="1:47" s="169" customFormat="1" ht="18.75" thickBot="1">
      <c r="A176" s="166"/>
      <c r="B176" s="166"/>
      <c r="C176" s="172"/>
      <c r="D176" s="151" t="s">
        <v>178</v>
      </c>
      <c r="E176" s="151"/>
      <c r="F176" s="151"/>
      <c r="G176" s="151"/>
      <c r="H176" s="152" t="s">
        <v>179</v>
      </c>
      <c r="I176" s="173">
        <f t="shared" ref="I176:N176" si="51">SUM(I177:I179)</f>
        <v>40000</v>
      </c>
      <c r="J176" s="173">
        <f t="shared" si="51"/>
        <v>0</v>
      </c>
      <c r="K176" s="173">
        <f t="shared" si="51"/>
        <v>0</v>
      </c>
      <c r="L176" s="173">
        <f t="shared" si="51"/>
        <v>0</v>
      </c>
      <c r="M176" s="173">
        <f t="shared" si="51"/>
        <v>0</v>
      </c>
      <c r="N176" s="174">
        <f t="shared" si="51"/>
        <v>0</v>
      </c>
      <c r="O176" s="31">
        <f t="shared" si="46"/>
        <v>40000</v>
      </c>
      <c r="P176" s="167"/>
      <c r="Q176" s="168"/>
      <c r="R176" s="166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  <c r="AI176" s="166"/>
      <c r="AJ176" s="166"/>
      <c r="AK176" s="166"/>
      <c r="AL176" s="166"/>
      <c r="AM176" s="166"/>
      <c r="AN176" s="166"/>
      <c r="AO176" s="166"/>
      <c r="AP176" s="166"/>
      <c r="AQ176" s="166"/>
      <c r="AR176" s="166"/>
      <c r="AS176" s="166"/>
      <c r="AT176" s="166"/>
      <c r="AU176" s="166"/>
    </row>
    <row r="177" spans="1:47" s="55" customFormat="1" ht="18">
      <c r="A177" s="45"/>
      <c r="B177" s="45"/>
      <c r="C177" s="116"/>
      <c r="D177" s="85"/>
      <c r="E177" s="120" t="s">
        <v>27</v>
      </c>
      <c r="F177" s="120"/>
      <c r="G177" s="120"/>
      <c r="H177" s="147" t="s">
        <v>180</v>
      </c>
      <c r="I177" s="96">
        <v>7000</v>
      </c>
      <c r="J177" s="96"/>
      <c r="K177" s="96"/>
      <c r="L177" s="96"/>
      <c r="M177" s="96"/>
      <c r="N177" s="96"/>
      <c r="O177" s="52">
        <f t="shared" si="46"/>
        <v>7000</v>
      </c>
      <c r="P177" s="121">
        <v>150737</v>
      </c>
      <c r="Q177" s="122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</row>
    <row r="178" spans="1:47" s="55" customFormat="1" ht="18">
      <c r="A178" s="45"/>
      <c r="B178" s="45"/>
      <c r="C178" s="116"/>
      <c r="D178" s="85"/>
      <c r="E178" s="120" t="s">
        <v>48</v>
      </c>
      <c r="F178" s="120"/>
      <c r="G178" s="120"/>
      <c r="H178" s="80" t="s">
        <v>181</v>
      </c>
      <c r="I178" s="67">
        <v>18000</v>
      </c>
      <c r="J178" s="67"/>
      <c r="K178" s="67"/>
      <c r="L178" s="67"/>
      <c r="M178" s="67"/>
      <c r="N178" s="67"/>
      <c r="O178" s="63">
        <f t="shared" si="46"/>
        <v>18000</v>
      </c>
      <c r="P178" s="121">
        <v>643892</v>
      </c>
      <c r="Q178" s="122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</row>
    <row r="179" spans="1:47" s="55" customFormat="1" ht="18.75" thickBot="1">
      <c r="A179" s="45"/>
      <c r="B179" s="45"/>
      <c r="C179" s="110"/>
      <c r="D179" s="57"/>
      <c r="E179" s="130" t="s">
        <v>50</v>
      </c>
      <c r="F179" s="130"/>
      <c r="G179" s="130"/>
      <c r="H179" s="147" t="s">
        <v>136</v>
      </c>
      <c r="I179" s="96">
        <v>15000</v>
      </c>
      <c r="J179" s="96"/>
      <c r="K179" s="96"/>
      <c r="L179" s="96"/>
      <c r="M179" s="96"/>
      <c r="N179" s="96"/>
      <c r="O179" s="97">
        <f t="shared" si="46"/>
        <v>15000</v>
      </c>
      <c r="P179" s="121"/>
      <c r="Q179" s="122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</row>
    <row r="180" spans="1:47" s="178" customFormat="1" ht="18.75" thickBot="1">
      <c r="A180" s="155"/>
      <c r="B180" s="155"/>
      <c r="C180" s="156"/>
      <c r="D180" s="37" t="s">
        <v>182</v>
      </c>
      <c r="E180" s="37"/>
      <c r="F180" s="175"/>
      <c r="G180" s="175"/>
      <c r="H180" s="40" t="s">
        <v>183</v>
      </c>
      <c r="I180" s="148">
        <f t="shared" ref="I180:N180" si="52">SUM(I181:I185)</f>
        <v>8800</v>
      </c>
      <c r="J180" s="148">
        <f t="shared" si="52"/>
        <v>0</v>
      </c>
      <c r="K180" s="148">
        <f t="shared" si="52"/>
        <v>4500</v>
      </c>
      <c r="L180" s="148">
        <f t="shared" si="52"/>
        <v>0</v>
      </c>
      <c r="M180" s="148">
        <f t="shared" si="52"/>
        <v>1500</v>
      </c>
      <c r="N180" s="157">
        <f t="shared" si="52"/>
        <v>1000</v>
      </c>
      <c r="O180" s="31">
        <f t="shared" si="46"/>
        <v>15800</v>
      </c>
      <c r="P180" s="176"/>
      <c r="Q180" s="177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N180" s="155"/>
      <c r="AO180" s="155"/>
      <c r="AP180" s="155"/>
      <c r="AQ180" s="155"/>
      <c r="AR180" s="155"/>
      <c r="AS180" s="155"/>
      <c r="AT180" s="155"/>
      <c r="AU180" s="155"/>
    </row>
    <row r="181" spans="1:47" s="55" customFormat="1" ht="18">
      <c r="A181" s="45"/>
      <c r="B181" s="45"/>
      <c r="C181" s="117"/>
      <c r="D181" s="118"/>
      <c r="E181" s="119" t="s">
        <v>27</v>
      </c>
      <c r="F181" s="119"/>
      <c r="G181" s="119"/>
      <c r="H181" s="50" t="s">
        <v>184</v>
      </c>
      <c r="I181" s="108">
        <v>1200</v>
      </c>
      <c r="J181" s="108"/>
      <c r="K181" s="108"/>
      <c r="L181" s="108"/>
      <c r="M181" s="108"/>
      <c r="N181" s="108"/>
      <c r="O181" s="52">
        <f t="shared" si="46"/>
        <v>1200</v>
      </c>
      <c r="P181" s="53"/>
      <c r="Q181" s="109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</row>
    <row r="182" spans="1:47" s="55" customFormat="1" ht="18">
      <c r="A182" s="45"/>
      <c r="B182" s="45"/>
      <c r="C182" s="123"/>
      <c r="D182" s="112"/>
      <c r="E182" s="114" t="s">
        <v>48</v>
      </c>
      <c r="F182" s="114"/>
      <c r="G182" s="114"/>
      <c r="H182" s="80" t="s">
        <v>185</v>
      </c>
      <c r="I182" s="67">
        <v>6000</v>
      </c>
      <c r="J182" s="67"/>
      <c r="K182" s="67"/>
      <c r="L182" s="67"/>
      <c r="M182" s="67"/>
      <c r="N182" s="67"/>
      <c r="O182" s="63">
        <f t="shared" si="46"/>
        <v>6000</v>
      </c>
      <c r="P182" s="76"/>
      <c r="Q182" s="88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</row>
    <row r="183" spans="1:47" s="55" customFormat="1" ht="18">
      <c r="A183" s="45"/>
      <c r="B183" s="45"/>
      <c r="C183" s="123"/>
      <c r="D183" s="112"/>
      <c r="E183" s="114" t="s">
        <v>30</v>
      </c>
      <c r="F183" s="114"/>
      <c r="G183" s="114"/>
      <c r="H183" s="80" t="s">
        <v>186</v>
      </c>
      <c r="I183" s="67">
        <v>100</v>
      </c>
      <c r="J183" s="67"/>
      <c r="K183" s="67"/>
      <c r="L183" s="67"/>
      <c r="M183" s="67"/>
      <c r="N183" s="67"/>
      <c r="O183" s="63">
        <f t="shared" si="46"/>
        <v>100</v>
      </c>
      <c r="P183" s="76"/>
      <c r="Q183" s="88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</row>
    <row r="184" spans="1:47" s="55" customFormat="1" ht="18">
      <c r="A184" s="45"/>
      <c r="B184" s="45"/>
      <c r="C184" s="123"/>
      <c r="D184" s="112"/>
      <c r="E184" s="114" t="s">
        <v>39</v>
      </c>
      <c r="F184" s="114"/>
      <c r="G184" s="114"/>
      <c r="H184" s="80" t="s">
        <v>187</v>
      </c>
      <c r="I184" s="67">
        <v>500</v>
      </c>
      <c r="J184" s="67"/>
      <c r="K184" s="67"/>
      <c r="L184" s="67"/>
      <c r="M184" s="67"/>
      <c r="N184" s="67"/>
      <c r="O184" s="63">
        <f t="shared" si="46"/>
        <v>500</v>
      </c>
      <c r="P184" s="76"/>
      <c r="Q184" s="88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</row>
    <row r="185" spans="1:47" s="55" customFormat="1" ht="18.75" thickBot="1">
      <c r="A185" s="45"/>
      <c r="B185" s="45"/>
      <c r="C185" s="133"/>
      <c r="D185" s="100"/>
      <c r="E185" s="134" t="s">
        <v>50</v>
      </c>
      <c r="F185" s="134"/>
      <c r="G185" s="134"/>
      <c r="H185" s="135" t="s">
        <v>136</v>
      </c>
      <c r="I185" s="102">
        <v>1000</v>
      </c>
      <c r="J185" s="102"/>
      <c r="K185" s="102">
        <v>4500</v>
      </c>
      <c r="L185" s="102"/>
      <c r="M185" s="102">
        <v>1500</v>
      </c>
      <c r="N185" s="102">
        <v>1000</v>
      </c>
      <c r="O185" s="97">
        <f t="shared" si="46"/>
        <v>8000</v>
      </c>
      <c r="P185" s="121"/>
      <c r="Q185" s="122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</row>
    <row r="186" spans="1:47" s="182" customFormat="1" ht="18.75" thickBot="1">
      <c r="A186" s="179"/>
      <c r="B186" s="179"/>
      <c r="C186" s="136" t="s">
        <v>188</v>
      </c>
      <c r="D186" s="137"/>
      <c r="E186" s="137"/>
      <c r="F186" s="137"/>
      <c r="G186" s="137"/>
      <c r="H186" s="138" t="s">
        <v>189</v>
      </c>
      <c r="I186" s="139">
        <f>I187+I189</f>
        <v>30</v>
      </c>
      <c r="J186" s="139">
        <f>J187</f>
        <v>0</v>
      </c>
      <c r="K186" s="139">
        <f>K187</f>
        <v>0</v>
      </c>
      <c r="L186" s="139">
        <f>L187</f>
        <v>0</v>
      </c>
      <c r="M186" s="139">
        <f>M187</f>
        <v>0</v>
      </c>
      <c r="N186" s="140">
        <f>N187</f>
        <v>0</v>
      </c>
      <c r="O186" s="31">
        <f t="shared" si="46"/>
        <v>30</v>
      </c>
      <c r="P186" s="180"/>
      <c r="Q186" s="181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  <c r="AH186" s="179"/>
      <c r="AI186" s="179"/>
      <c r="AJ186" s="179"/>
      <c r="AK186" s="179"/>
      <c r="AL186" s="179"/>
      <c r="AM186" s="179"/>
      <c r="AN186" s="179"/>
      <c r="AO186" s="179"/>
      <c r="AP186" s="179"/>
      <c r="AQ186" s="179"/>
      <c r="AR186" s="179"/>
      <c r="AS186" s="179"/>
      <c r="AT186" s="179"/>
      <c r="AU186" s="179"/>
    </row>
    <row r="187" spans="1:47" s="169" customFormat="1" ht="18.75" thickBot="1">
      <c r="A187" s="166"/>
      <c r="B187" s="166"/>
      <c r="C187" s="103"/>
      <c r="D187" s="37" t="s">
        <v>22</v>
      </c>
      <c r="E187" s="37"/>
      <c r="F187" s="37"/>
      <c r="G187" s="37"/>
      <c r="H187" s="40" t="s">
        <v>190</v>
      </c>
      <c r="I187" s="148">
        <f t="shared" ref="I187:N187" si="53">SUM(I188)</f>
        <v>10</v>
      </c>
      <c r="J187" s="148">
        <f t="shared" si="53"/>
        <v>0</v>
      </c>
      <c r="K187" s="148">
        <f t="shared" si="53"/>
        <v>0</v>
      </c>
      <c r="L187" s="148">
        <f t="shared" si="53"/>
        <v>0</v>
      </c>
      <c r="M187" s="148">
        <f t="shared" si="53"/>
        <v>0</v>
      </c>
      <c r="N187" s="157">
        <f t="shared" si="53"/>
        <v>0</v>
      </c>
      <c r="O187" s="31">
        <f t="shared" si="46"/>
        <v>10</v>
      </c>
      <c r="P187" s="183"/>
      <c r="Q187" s="184"/>
      <c r="R187" s="166"/>
      <c r="S187" s="166"/>
      <c r="T187" s="166"/>
      <c r="U187" s="166"/>
      <c r="V187" s="166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66"/>
      <c r="AI187" s="166"/>
      <c r="AJ187" s="166"/>
      <c r="AK187" s="166"/>
      <c r="AL187" s="166"/>
      <c r="AM187" s="166"/>
      <c r="AN187" s="166"/>
      <c r="AO187" s="166"/>
      <c r="AP187" s="166"/>
      <c r="AQ187" s="166"/>
      <c r="AR187" s="166"/>
      <c r="AS187" s="166"/>
      <c r="AT187" s="166"/>
      <c r="AU187" s="166"/>
    </row>
    <row r="188" spans="1:47" s="55" customFormat="1" ht="18.75" thickBot="1">
      <c r="A188" s="45"/>
      <c r="B188" s="45"/>
      <c r="C188" s="117"/>
      <c r="D188" s="118"/>
      <c r="E188" s="119" t="s">
        <v>30</v>
      </c>
      <c r="F188" s="119"/>
      <c r="G188" s="119"/>
      <c r="H188" s="143" t="s">
        <v>191</v>
      </c>
      <c r="I188" s="144">
        <v>10</v>
      </c>
      <c r="J188" s="144"/>
      <c r="K188" s="144"/>
      <c r="L188" s="144"/>
      <c r="M188" s="144"/>
      <c r="N188" s="144"/>
      <c r="O188" s="52">
        <f t="shared" si="46"/>
        <v>10</v>
      </c>
      <c r="P188" s="53"/>
      <c r="Q188" s="109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</row>
    <row r="189" spans="1:47" s="55" customFormat="1" ht="18.75" thickBot="1">
      <c r="A189" s="45"/>
      <c r="B189" s="45"/>
      <c r="C189" s="107"/>
      <c r="D189" s="185" t="s">
        <v>99</v>
      </c>
      <c r="E189" s="185"/>
      <c r="F189" s="185"/>
      <c r="G189" s="185"/>
      <c r="H189" s="50" t="s">
        <v>192</v>
      </c>
      <c r="I189" s="108">
        <f>SUM(I190:I191)</f>
        <v>20</v>
      </c>
      <c r="J189" s="108"/>
      <c r="K189" s="108"/>
      <c r="L189" s="108"/>
      <c r="M189" s="108"/>
      <c r="N189" s="108"/>
      <c r="O189" s="52">
        <f t="shared" si="46"/>
        <v>20</v>
      </c>
      <c r="P189" s="131"/>
      <c r="Q189" s="132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</row>
    <row r="190" spans="1:47" s="55" customFormat="1" ht="18.75" thickBot="1">
      <c r="A190" s="45"/>
      <c r="B190" s="45"/>
      <c r="C190" s="107"/>
      <c r="D190" s="47"/>
      <c r="E190" s="185" t="s">
        <v>24</v>
      </c>
      <c r="F190" s="185"/>
      <c r="G190" s="185"/>
      <c r="H190" s="50" t="s">
        <v>193</v>
      </c>
      <c r="I190" s="108">
        <v>10</v>
      </c>
      <c r="J190" s="108"/>
      <c r="K190" s="108"/>
      <c r="L190" s="108"/>
      <c r="M190" s="108"/>
      <c r="N190" s="108"/>
      <c r="O190" s="52">
        <f t="shared" si="46"/>
        <v>10</v>
      </c>
      <c r="P190" s="131"/>
      <c r="Q190" s="132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</row>
    <row r="191" spans="1:47" s="55" customFormat="1" ht="18.75" thickBot="1">
      <c r="A191" s="45"/>
      <c r="B191" s="45"/>
      <c r="C191" s="107"/>
      <c r="D191" s="47"/>
      <c r="E191" s="185" t="s">
        <v>30</v>
      </c>
      <c r="F191" s="185"/>
      <c r="G191" s="185"/>
      <c r="H191" s="50" t="s">
        <v>194</v>
      </c>
      <c r="I191" s="108">
        <v>10</v>
      </c>
      <c r="J191" s="108"/>
      <c r="K191" s="108"/>
      <c r="L191" s="108"/>
      <c r="M191" s="108"/>
      <c r="N191" s="108"/>
      <c r="O191" s="52">
        <f t="shared" si="46"/>
        <v>10</v>
      </c>
      <c r="P191" s="131"/>
      <c r="Q191" s="132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</row>
    <row r="192" spans="1:47" s="34" customFormat="1" ht="18.75" thickBot="1">
      <c r="A192" s="25"/>
      <c r="B192" s="25"/>
      <c r="C192" s="26" t="s">
        <v>195</v>
      </c>
      <c r="D192" s="27"/>
      <c r="E192" s="27"/>
      <c r="F192" s="27"/>
      <c r="G192" s="27"/>
      <c r="H192" s="29" t="s">
        <v>196</v>
      </c>
      <c r="I192" s="186">
        <f t="shared" ref="I192:N192" si="54">I193+I201</f>
        <v>128310</v>
      </c>
      <c r="J192" s="186">
        <f t="shared" si="54"/>
        <v>4500</v>
      </c>
      <c r="K192" s="186">
        <f t="shared" si="54"/>
        <v>1500</v>
      </c>
      <c r="L192" s="186">
        <f t="shared" si="54"/>
        <v>72300</v>
      </c>
      <c r="M192" s="186">
        <f t="shared" si="54"/>
        <v>6300</v>
      </c>
      <c r="N192" s="186">
        <f t="shared" si="54"/>
        <v>0</v>
      </c>
      <c r="O192" s="31">
        <f t="shared" si="46"/>
        <v>212910</v>
      </c>
      <c r="P192" s="141"/>
      <c r="Q192" s="142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</row>
    <row r="193" spans="1:47" s="160" customFormat="1" ht="18.75" thickBot="1">
      <c r="A193" s="155"/>
      <c r="B193" s="155"/>
      <c r="C193" s="103"/>
      <c r="D193" s="37" t="s">
        <v>22</v>
      </c>
      <c r="E193" s="37"/>
      <c r="F193" s="37"/>
      <c r="G193" s="37"/>
      <c r="H193" s="40" t="s">
        <v>197</v>
      </c>
      <c r="I193" s="148">
        <f t="shared" ref="I193:N193" si="55">SUM(I194:I200)</f>
        <v>6000</v>
      </c>
      <c r="J193" s="148">
        <f t="shared" si="55"/>
        <v>4500</v>
      </c>
      <c r="K193" s="148">
        <f t="shared" si="55"/>
        <v>1500</v>
      </c>
      <c r="L193" s="148">
        <f t="shared" si="55"/>
        <v>52500</v>
      </c>
      <c r="M193" s="148">
        <f t="shared" si="55"/>
        <v>6300</v>
      </c>
      <c r="N193" s="157">
        <f t="shared" si="55"/>
        <v>0</v>
      </c>
      <c r="O193" s="31">
        <f t="shared" si="46"/>
        <v>70800</v>
      </c>
      <c r="P193" s="187"/>
      <c r="Q193" s="188"/>
      <c r="R193" s="155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N193" s="155"/>
      <c r="AO193" s="155"/>
      <c r="AP193" s="155"/>
      <c r="AQ193" s="155"/>
      <c r="AR193" s="155"/>
      <c r="AS193" s="155"/>
      <c r="AT193" s="155"/>
      <c r="AU193" s="155"/>
    </row>
    <row r="194" spans="1:47" s="44" customFormat="1" ht="18">
      <c r="A194" s="35"/>
      <c r="B194" s="35"/>
      <c r="C194" s="189"/>
      <c r="D194" s="190"/>
      <c r="E194" s="191" t="s">
        <v>24</v>
      </c>
      <c r="F194" s="191"/>
      <c r="G194" s="191"/>
      <c r="H194" s="192" t="s">
        <v>198</v>
      </c>
      <c r="I194" s="193">
        <v>0</v>
      </c>
      <c r="J194" s="193"/>
      <c r="K194" s="193"/>
      <c r="L194" s="193">
        <v>10000</v>
      </c>
      <c r="M194" s="193"/>
      <c r="N194" s="193"/>
      <c r="O194" s="31">
        <f t="shared" si="46"/>
        <v>10000</v>
      </c>
      <c r="P194" s="194"/>
      <c r="Q194" s="19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</row>
    <row r="195" spans="1:47" s="44" customFormat="1" ht="18.75" thickBot="1">
      <c r="A195" s="35"/>
      <c r="B195" s="35"/>
      <c r="C195" s="196"/>
      <c r="D195" s="197"/>
      <c r="E195" s="198" t="s">
        <v>30</v>
      </c>
      <c r="F195" s="198"/>
      <c r="G195" s="198"/>
      <c r="H195" s="199" t="s">
        <v>199</v>
      </c>
      <c r="I195" s="200">
        <v>0</v>
      </c>
      <c r="J195" s="200"/>
      <c r="K195" s="200"/>
      <c r="L195" s="200" t="s">
        <v>376</v>
      </c>
      <c r="M195" s="200"/>
      <c r="N195" s="200"/>
      <c r="O195" s="201">
        <f t="shared" si="46"/>
        <v>0</v>
      </c>
      <c r="P195" s="145"/>
      <c r="Q195" s="146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</row>
    <row r="196" spans="1:47" s="55" customFormat="1" ht="18">
      <c r="A196" s="45"/>
      <c r="B196" s="45"/>
      <c r="C196" s="202"/>
      <c r="D196" s="203"/>
      <c r="E196" s="204" t="s">
        <v>39</v>
      </c>
      <c r="F196" s="204"/>
      <c r="G196" s="204"/>
      <c r="H196" s="205" t="s">
        <v>200</v>
      </c>
      <c r="I196" s="206">
        <v>4500</v>
      </c>
      <c r="J196" s="206"/>
      <c r="K196" s="206"/>
      <c r="L196" s="206">
        <v>0</v>
      </c>
      <c r="M196" s="206">
        <v>500</v>
      </c>
      <c r="N196" s="206"/>
      <c r="O196" s="201">
        <f t="shared" si="46"/>
        <v>5000</v>
      </c>
      <c r="P196" s="131"/>
      <c r="Q196" s="132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</row>
    <row r="197" spans="1:47" s="55" customFormat="1" ht="18.75" thickBot="1">
      <c r="A197" s="45"/>
      <c r="B197" s="45"/>
      <c r="C197" s="196"/>
      <c r="D197" s="197"/>
      <c r="E197" s="198" t="s">
        <v>71</v>
      </c>
      <c r="F197" s="198"/>
      <c r="G197" s="198"/>
      <c r="H197" s="199" t="s">
        <v>201</v>
      </c>
      <c r="I197" s="200">
        <v>0</v>
      </c>
      <c r="J197" s="200"/>
      <c r="K197" s="200"/>
      <c r="L197" s="200"/>
      <c r="M197" s="200">
        <v>0</v>
      </c>
      <c r="N197" s="200"/>
      <c r="O197" s="201">
        <f t="shared" si="46"/>
        <v>0</v>
      </c>
      <c r="P197" s="207"/>
      <c r="Q197" s="208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</row>
    <row r="198" spans="1:47" s="55" customFormat="1" ht="18">
      <c r="A198" s="45"/>
      <c r="B198" s="45"/>
      <c r="C198" s="196"/>
      <c r="D198" s="197"/>
      <c r="E198" s="198" t="s">
        <v>34</v>
      </c>
      <c r="F198" s="198"/>
      <c r="G198" s="198"/>
      <c r="H198" s="199" t="s">
        <v>202</v>
      </c>
      <c r="I198" s="200"/>
      <c r="J198" s="200"/>
      <c r="K198" s="200"/>
      <c r="L198" s="200">
        <v>35000</v>
      </c>
      <c r="M198" s="200"/>
      <c r="N198" s="200"/>
      <c r="O198" s="201">
        <f t="shared" si="46"/>
        <v>35000</v>
      </c>
      <c r="P198" s="131"/>
      <c r="Q198" s="132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</row>
    <row r="199" spans="1:47" s="55" customFormat="1" ht="18.75" thickBot="1">
      <c r="A199" s="45"/>
      <c r="B199" s="45"/>
      <c r="C199" s="196"/>
      <c r="D199" s="197"/>
      <c r="E199" s="198" t="s">
        <v>127</v>
      </c>
      <c r="F199" s="198"/>
      <c r="G199" s="198"/>
      <c r="H199" s="199" t="s">
        <v>203</v>
      </c>
      <c r="I199" s="200">
        <v>1500</v>
      </c>
      <c r="J199" s="200">
        <v>0</v>
      </c>
      <c r="K199" s="200">
        <v>1500</v>
      </c>
      <c r="L199" s="200"/>
      <c r="M199" s="200"/>
      <c r="N199" s="200"/>
      <c r="O199" s="201">
        <f t="shared" si="46"/>
        <v>3000</v>
      </c>
      <c r="P199" s="207"/>
      <c r="Q199" s="208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</row>
    <row r="200" spans="1:47" s="55" customFormat="1" ht="18.75" thickBot="1">
      <c r="A200" s="45"/>
      <c r="B200" s="45"/>
      <c r="C200" s="150"/>
      <c r="D200" s="209"/>
      <c r="E200" s="151" t="s">
        <v>50</v>
      </c>
      <c r="F200" s="151"/>
      <c r="G200" s="151"/>
      <c r="H200" s="152" t="s">
        <v>204</v>
      </c>
      <c r="I200" s="153"/>
      <c r="J200" s="153">
        <v>4500</v>
      </c>
      <c r="K200" s="153"/>
      <c r="L200" s="153">
        <v>7500</v>
      </c>
      <c r="M200" s="153">
        <v>5800</v>
      </c>
      <c r="N200" s="153">
        <v>0</v>
      </c>
      <c r="O200" s="210">
        <f t="shared" si="46"/>
        <v>17800</v>
      </c>
      <c r="P200" s="207"/>
      <c r="Q200" s="208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</row>
    <row r="201" spans="1:47" s="169" customFormat="1" ht="18.75" thickBot="1">
      <c r="A201" s="166"/>
      <c r="B201" s="166"/>
      <c r="C201" s="172"/>
      <c r="D201" s="151" t="s">
        <v>99</v>
      </c>
      <c r="E201" s="151"/>
      <c r="F201" s="151"/>
      <c r="G201" s="211"/>
      <c r="H201" s="212" t="s">
        <v>205</v>
      </c>
      <c r="I201" s="148">
        <f t="shared" ref="I201:N201" si="56">I202+I204+I207+I211+I213+I214+I215</f>
        <v>122310</v>
      </c>
      <c r="J201" s="148">
        <f t="shared" si="56"/>
        <v>0</v>
      </c>
      <c r="K201" s="148">
        <f t="shared" si="56"/>
        <v>0</v>
      </c>
      <c r="L201" s="148">
        <f t="shared" si="56"/>
        <v>19800</v>
      </c>
      <c r="M201" s="148">
        <f t="shared" si="56"/>
        <v>0</v>
      </c>
      <c r="N201" s="148">
        <f t="shared" si="56"/>
        <v>0</v>
      </c>
      <c r="O201" s="213">
        <f t="shared" si="46"/>
        <v>142110</v>
      </c>
      <c r="P201" s="167"/>
      <c r="Q201" s="168"/>
      <c r="R201" s="166"/>
      <c r="S201" s="166"/>
      <c r="T201" s="166"/>
      <c r="U201" s="166"/>
      <c r="V201" s="166"/>
      <c r="W201" s="166"/>
      <c r="X201" s="166"/>
      <c r="Y201" s="166"/>
      <c r="Z201" s="166"/>
      <c r="AA201" s="166"/>
      <c r="AB201" s="166"/>
      <c r="AC201" s="166"/>
      <c r="AD201" s="166"/>
      <c r="AE201" s="166"/>
      <c r="AF201" s="166"/>
      <c r="AG201" s="166"/>
      <c r="AH201" s="166"/>
      <c r="AI201" s="166"/>
      <c r="AJ201" s="166"/>
      <c r="AK201" s="166"/>
      <c r="AL201" s="166"/>
      <c r="AM201" s="166"/>
      <c r="AN201" s="166"/>
      <c r="AO201" s="166"/>
      <c r="AP201" s="166"/>
      <c r="AQ201" s="166"/>
      <c r="AR201" s="166"/>
      <c r="AS201" s="166"/>
      <c r="AT201" s="166"/>
      <c r="AU201" s="166"/>
    </row>
    <row r="202" spans="1:47" s="169" customFormat="1" ht="18">
      <c r="A202" s="166"/>
      <c r="B202" s="166"/>
      <c r="C202" s="214"/>
      <c r="D202" s="215"/>
      <c r="E202" s="215" t="s">
        <v>27</v>
      </c>
      <c r="F202" s="215"/>
      <c r="G202" s="215"/>
      <c r="H202" s="216" t="s">
        <v>206</v>
      </c>
      <c r="I202" s="217">
        <f t="shared" ref="I202:N202" si="57">SUM(I203)</f>
        <v>1600</v>
      </c>
      <c r="J202" s="217">
        <f t="shared" si="57"/>
        <v>0</v>
      </c>
      <c r="K202" s="217">
        <f t="shared" si="57"/>
        <v>0</v>
      </c>
      <c r="L202" s="217">
        <f t="shared" si="57"/>
        <v>0</v>
      </c>
      <c r="M202" s="217">
        <f t="shared" si="57"/>
        <v>0</v>
      </c>
      <c r="N202" s="217">
        <f t="shared" si="57"/>
        <v>0</v>
      </c>
      <c r="O202" s="210">
        <f t="shared" si="46"/>
        <v>1600</v>
      </c>
      <c r="P202" s="218"/>
      <c r="Q202" s="219"/>
      <c r="R202" s="166"/>
      <c r="S202" s="166"/>
      <c r="T202" s="166"/>
      <c r="U202" s="166"/>
      <c r="V202" s="166"/>
      <c r="W202" s="166"/>
      <c r="X202" s="166"/>
      <c r="Y202" s="166"/>
      <c r="Z202" s="166"/>
      <c r="AA202" s="166"/>
      <c r="AB202" s="166"/>
      <c r="AC202" s="166"/>
      <c r="AD202" s="166"/>
      <c r="AE202" s="166"/>
      <c r="AF202" s="166"/>
      <c r="AG202" s="166"/>
      <c r="AH202" s="166"/>
      <c r="AI202" s="166"/>
      <c r="AJ202" s="166"/>
      <c r="AK202" s="166"/>
      <c r="AL202" s="166"/>
      <c r="AM202" s="166"/>
      <c r="AN202" s="166"/>
      <c r="AO202" s="166"/>
      <c r="AP202" s="166"/>
      <c r="AQ202" s="166"/>
      <c r="AR202" s="166"/>
      <c r="AS202" s="166"/>
      <c r="AT202" s="166"/>
      <c r="AU202" s="166"/>
    </row>
    <row r="203" spans="1:47" s="169" customFormat="1" ht="18">
      <c r="A203" s="166"/>
      <c r="B203" s="166"/>
      <c r="C203" s="220"/>
      <c r="D203" s="198"/>
      <c r="E203" s="198"/>
      <c r="F203" s="197" t="s">
        <v>24</v>
      </c>
      <c r="G203" s="198"/>
      <c r="H203" s="221" t="s">
        <v>207</v>
      </c>
      <c r="I203" s="200">
        <v>1600</v>
      </c>
      <c r="J203" s="222"/>
      <c r="K203" s="222"/>
      <c r="L203" s="222"/>
      <c r="M203" s="222"/>
      <c r="N203" s="222"/>
      <c r="O203" s="201">
        <f t="shared" si="46"/>
        <v>1600</v>
      </c>
      <c r="P203" s="218"/>
      <c r="Q203" s="219"/>
      <c r="R203" s="166"/>
      <c r="S203" s="166"/>
      <c r="T203" s="166"/>
      <c r="U203" s="166"/>
      <c r="V203" s="166"/>
      <c r="W203" s="166"/>
      <c r="X203" s="166"/>
      <c r="Y203" s="166"/>
      <c r="Z203" s="166"/>
      <c r="AA203" s="166"/>
      <c r="AB203" s="166"/>
      <c r="AC203" s="166"/>
      <c r="AD203" s="166"/>
      <c r="AE203" s="166"/>
      <c r="AF203" s="166"/>
      <c r="AG203" s="166"/>
      <c r="AH203" s="166"/>
      <c r="AI203" s="166"/>
      <c r="AJ203" s="166"/>
      <c r="AK203" s="166"/>
      <c r="AL203" s="166"/>
      <c r="AM203" s="166"/>
      <c r="AN203" s="166"/>
      <c r="AO203" s="166"/>
      <c r="AP203" s="166"/>
      <c r="AQ203" s="166"/>
      <c r="AR203" s="166"/>
      <c r="AS203" s="166"/>
      <c r="AT203" s="166"/>
      <c r="AU203" s="166"/>
    </row>
    <row r="204" spans="1:47" s="169" customFormat="1" ht="18">
      <c r="A204" s="166"/>
      <c r="B204" s="166"/>
      <c r="C204" s="214"/>
      <c r="D204" s="215"/>
      <c r="E204" s="215" t="s">
        <v>208</v>
      </c>
      <c r="F204" s="215"/>
      <c r="G204" s="215"/>
      <c r="H204" s="199" t="s">
        <v>209</v>
      </c>
      <c r="I204" s="222">
        <f t="shared" ref="I204:N204" si="58">SUM(I205:I206)</f>
        <v>5000</v>
      </c>
      <c r="J204" s="222">
        <f t="shared" si="58"/>
        <v>0</v>
      </c>
      <c r="K204" s="222">
        <f t="shared" si="58"/>
        <v>0</v>
      </c>
      <c r="L204" s="222">
        <f t="shared" si="58"/>
        <v>0</v>
      </c>
      <c r="M204" s="222">
        <f t="shared" si="58"/>
        <v>0</v>
      </c>
      <c r="N204" s="222">
        <f t="shared" si="58"/>
        <v>0</v>
      </c>
      <c r="O204" s="201">
        <f t="shared" si="46"/>
        <v>5000</v>
      </c>
      <c r="P204" s="218"/>
      <c r="Q204" s="219"/>
      <c r="R204" s="166"/>
      <c r="S204" s="166"/>
      <c r="T204" s="166"/>
      <c r="U204" s="166"/>
      <c r="V204" s="166"/>
      <c r="W204" s="166"/>
      <c r="X204" s="166"/>
      <c r="Y204" s="166"/>
      <c r="Z204" s="166"/>
      <c r="AA204" s="166"/>
      <c r="AB204" s="166"/>
      <c r="AC204" s="166"/>
      <c r="AD204" s="166"/>
      <c r="AE204" s="166"/>
      <c r="AF204" s="166"/>
      <c r="AG204" s="166"/>
      <c r="AH204" s="166"/>
      <c r="AI204" s="166"/>
      <c r="AJ204" s="166"/>
      <c r="AK204" s="166"/>
      <c r="AL204" s="166"/>
      <c r="AM204" s="166"/>
      <c r="AN204" s="166"/>
      <c r="AO204" s="166"/>
      <c r="AP204" s="166"/>
      <c r="AQ204" s="166"/>
      <c r="AR204" s="166"/>
      <c r="AS204" s="166"/>
      <c r="AT204" s="166"/>
      <c r="AU204" s="166"/>
    </row>
    <row r="205" spans="1:47" s="169" customFormat="1" ht="18">
      <c r="A205" s="166"/>
      <c r="B205" s="166"/>
      <c r="C205" s="214"/>
      <c r="D205" s="215"/>
      <c r="E205" s="215"/>
      <c r="F205" s="223" t="s">
        <v>24</v>
      </c>
      <c r="G205" s="223"/>
      <c r="H205" s="221" t="s">
        <v>210</v>
      </c>
      <c r="I205" s="200">
        <v>3000</v>
      </c>
      <c r="J205" s="222"/>
      <c r="K205" s="222"/>
      <c r="L205" s="222"/>
      <c r="M205" s="222"/>
      <c r="N205" s="222"/>
      <c r="O205" s="201">
        <f t="shared" si="46"/>
        <v>3000</v>
      </c>
      <c r="P205" s="218"/>
      <c r="Q205" s="219"/>
      <c r="R205" s="166"/>
      <c r="S205" s="166"/>
      <c r="T205" s="166"/>
      <c r="U205" s="166"/>
      <c r="V205" s="166"/>
      <c r="W205" s="166"/>
      <c r="X205" s="166"/>
      <c r="Y205" s="166"/>
      <c r="Z205" s="166"/>
      <c r="AA205" s="166"/>
      <c r="AB205" s="166"/>
      <c r="AC205" s="166"/>
      <c r="AD205" s="166"/>
      <c r="AE205" s="166"/>
      <c r="AF205" s="166"/>
      <c r="AG205" s="166"/>
      <c r="AH205" s="166"/>
      <c r="AI205" s="166"/>
      <c r="AJ205" s="166"/>
      <c r="AK205" s="166"/>
      <c r="AL205" s="166"/>
      <c r="AM205" s="166"/>
      <c r="AN205" s="166"/>
      <c r="AO205" s="166"/>
      <c r="AP205" s="166"/>
      <c r="AQ205" s="166"/>
      <c r="AR205" s="166"/>
      <c r="AS205" s="166"/>
      <c r="AT205" s="166"/>
      <c r="AU205" s="166"/>
    </row>
    <row r="206" spans="1:47" s="169" customFormat="1" ht="18.75" thickBot="1">
      <c r="A206" s="166"/>
      <c r="B206" s="166"/>
      <c r="C206" s="220"/>
      <c r="D206" s="198"/>
      <c r="E206" s="198"/>
      <c r="F206" s="197" t="s">
        <v>27</v>
      </c>
      <c r="G206" s="197"/>
      <c r="H206" s="221" t="s">
        <v>211</v>
      </c>
      <c r="I206" s="200">
        <v>2000</v>
      </c>
      <c r="J206" s="222"/>
      <c r="K206" s="222"/>
      <c r="L206" s="222"/>
      <c r="M206" s="222"/>
      <c r="N206" s="222"/>
      <c r="O206" s="201">
        <f t="shared" si="46"/>
        <v>2000</v>
      </c>
      <c r="P206" s="218"/>
      <c r="Q206" s="219"/>
      <c r="R206" s="166"/>
      <c r="S206" s="166"/>
      <c r="T206" s="166"/>
      <c r="U206" s="166"/>
      <c r="V206" s="166"/>
      <c r="W206" s="166"/>
      <c r="X206" s="166"/>
      <c r="Y206" s="166"/>
      <c r="Z206" s="166"/>
      <c r="AA206" s="166"/>
      <c r="AB206" s="166"/>
      <c r="AC206" s="166"/>
      <c r="AD206" s="166"/>
      <c r="AE206" s="166"/>
      <c r="AF206" s="166"/>
      <c r="AG206" s="166"/>
      <c r="AH206" s="166"/>
      <c r="AI206" s="166"/>
      <c r="AJ206" s="166"/>
      <c r="AK206" s="166"/>
      <c r="AL206" s="166"/>
      <c r="AM206" s="166"/>
      <c r="AN206" s="166"/>
      <c r="AO206" s="166"/>
      <c r="AP206" s="166"/>
      <c r="AQ206" s="166"/>
      <c r="AR206" s="166"/>
      <c r="AS206" s="166"/>
      <c r="AT206" s="166"/>
      <c r="AU206" s="166"/>
    </row>
    <row r="207" spans="1:47" s="55" customFormat="1" ht="18">
      <c r="A207" s="45"/>
      <c r="B207" s="45"/>
      <c r="C207" s="224"/>
      <c r="D207" s="223"/>
      <c r="E207" s="215" t="s">
        <v>212</v>
      </c>
      <c r="F207" s="215"/>
      <c r="G207" s="215"/>
      <c r="H207" s="199" t="s">
        <v>213</v>
      </c>
      <c r="I207" s="200">
        <f t="shared" ref="I207:N207" si="59">SUM(I208:I210)</f>
        <v>63010</v>
      </c>
      <c r="J207" s="200">
        <f t="shared" si="59"/>
        <v>0</v>
      </c>
      <c r="K207" s="200">
        <f t="shared" si="59"/>
        <v>0</v>
      </c>
      <c r="L207" s="200">
        <f t="shared" si="59"/>
        <v>0</v>
      </c>
      <c r="M207" s="200">
        <f t="shared" si="59"/>
        <v>0</v>
      </c>
      <c r="N207" s="200">
        <f t="shared" si="59"/>
        <v>0</v>
      </c>
      <c r="O207" s="201">
        <f t="shared" si="46"/>
        <v>63010</v>
      </c>
      <c r="P207" s="225"/>
      <c r="Q207" s="226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</row>
    <row r="208" spans="1:47" s="16" customFormat="1" ht="18">
      <c r="A208" s="1"/>
      <c r="B208" s="1"/>
      <c r="C208" s="224"/>
      <c r="D208" s="223"/>
      <c r="E208" s="223"/>
      <c r="F208" s="223" t="s">
        <v>24</v>
      </c>
      <c r="G208" s="223"/>
      <c r="H208" s="221" t="s">
        <v>214</v>
      </c>
      <c r="I208" s="200">
        <v>62500</v>
      </c>
      <c r="J208" s="200"/>
      <c r="K208" s="200"/>
      <c r="L208" s="200"/>
      <c r="M208" s="200"/>
      <c r="N208" s="200"/>
      <c r="O208" s="201">
        <v>64750</v>
      </c>
      <c r="P208" s="92"/>
      <c r="Q208" s="93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</row>
    <row r="209" spans="1:47" s="16" customFormat="1" ht="18">
      <c r="A209" s="1"/>
      <c r="B209" s="1"/>
      <c r="C209" s="224"/>
      <c r="D209" s="223"/>
      <c r="E209" s="223"/>
      <c r="F209" s="223" t="s">
        <v>27</v>
      </c>
      <c r="G209" s="223"/>
      <c r="H209" s="221" t="s">
        <v>215</v>
      </c>
      <c r="I209" s="200">
        <v>500</v>
      </c>
      <c r="J209" s="200"/>
      <c r="K209" s="200"/>
      <c r="L209" s="200"/>
      <c r="M209" s="200"/>
      <c r="N209" s="200"/>
      <c r="O209" s="201">
        <f t="shared" si="46"/>
        <v>500</v>
      </c>
      <c r="P209" s="92"/>
      <c r="Q209" s="93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</row>
    <row r="210" spans="1:47" s="16" customFormat="1" ht="18.75" thickBot="1">
      <c r="A210" s="1"/>
      <c r="B210" s="1"/>
      <c r="C210" s="227"/>
      <c r="D210" s="197"/>
      <c r="E210" s="228"/>
      <c r="F210" s="197" t="s">
        <v>48</v>
      </c>
      <c r="G210" s="197"/>
      <c r="H210" s="221" t="s">
        <v>216</v>
      </c>
      <c r="I210" s="200">
        <v>10</v>
      </c>
      <c r="J210" s="200"/>
      <c r="K210" s="200"/>
      <c r="L210" s="200"/>
      <c r="M210" s="200"/>
      <c r="N210" s="200"/>
      <c r="O210" s="201">
        <f t="shared" si="46"/>
        <v>10</v>
      </c>
      <c r="P210" s="92"/>
      <c r="Q210" s="93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</row>
    <row r="211" spans="1:47" s="55" customFormat="1" ht="18.75" thickBot="1">
      <c r="A211" s="45"/>
      <c r="B211" s="45"/>
      <c r="C211" s="229"/>
      <c r="D211" s="230"/>
      <c r="E211" s="231" t="s">
        <v>217</v>
      </c>
      <c r="F211" s="231"/>
      <c r="G211" s="231"/>
      <c r="H211" s="199" t="s">
        <v>218</v>
      </c>
      <c r="I211" s="222">
        <f t="shared" ref="I211:N211" si="60">SUM(I212)</f>
        <v>500</v>
      </c>
      <c r="J211" s="200">
        <f t="shared" si="60"/>
        <v>0</v>
      </c>
      <c r="K211" s="200">
        <f t="shared" si="60"/>
        <v>0</v>
      </c>
      <c r="L211" s="200">
        <f t="shared" si="60"/>
        <v>0</v>
      </c>
      <c r="M211" s="200">
        <f t="shared" si="60"/>
        <v>0</v>
      </c>
      <c r="N211" s="200">
        <f t="shared" si="60"/>
        <v>0</v>
      </c>
      <c r="O211" s="201">
        <f t="shared" ref="O211:O258" si="61">SUM(I211:N211)</f>
        <v>500</v>
      </c>
      <c r="P211" s="232"/>
      <c r="Q211" s="233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</row>
    <row r="212" spans="1:47" s="169" customFormat="1" ht="15" customHeight="1" thickBot="1">
      <c r="A212" s="166"/>
      <c r="B212" s="166"/>
      <c r="C212" s="220"/>
      <c r="D212" s="198"/>
      <c r="E212" s="197"/>
      <c r="F212" s="197" t="s">
        <v>24</v>
      </c>
      <c r="G212" s="197"/>
      <c r="H212" s="221" t="s">
        <v>219</v>
      </c>
      <c r="I212" s="200">
        <v>500</v>
      </c>
      <c r="J212" s="222"/>
      <c r="K212" s="222"/>
      <c r="L212" s="222"/>
      <c r="M212" s="222"/>
      <c r="N212" s="222"/>
      <c r="O212" s="201">
        <f t="shared" si="61"/>
        <v>500</v>
      </c>
      <c r="P212" s="183"/>
      <c r="Q212" s="184"/>
      <c r="R212" s="166"/>
      <c r="S212" s="166"/>
      <c r="T212" s="166"/>
      <c r="U212" s="166"/>
      <c r="V212" s="166"/>
      <c r="W212" s="166"/>
      <c r="X212" s="166"/>
      <c r="Y212" s="166"/>
      <c r="Z212" s="166"/>
      <c r="AA212" s="166"/>
      <c r="AB212" s="166"/>
      <c r="AC212" s="166"/>
      <c r="AD212" s="166"/>
      <c r="AE212" s="166"/>
      <c r="AF212" s="166"/>
      <c r="AG212" s="166"/>
      <c r="AH212" s="166"/>
      <c r="AI212" s="166"/>
      <c r="AJ212" s="166"/>
      <c r="AK212" s="166"/>
      <c r="AL212" s="166"/>
      <c r="AM212" s="166"/>
      <c r="AN212" s="166"/>
      <c r="AO212" s="166"/>
      <c r="AP212" s="166"/>
      <c r="AQ212" s="166"/>
      <c r="AR212" s="166"/>
      <c r="AS212" s="166"/>
      <c r="AT212" s="166"/>
      <c r="AU212" s="166"/>
    </row>
    <row r="213" spans="1:47" s="55" customFormat="1" ht="18.75" thickBot="1">
      <c r="A213" s="45"/>
      <c r="B213" s="45"/>
      <c r="C213" s="196"/>
      <c r="D213" s="197"/>
      <c r="E213" s="198" t="s">
        <v>220</v>
      </c>
      <c r="F213" s="198"/>
      <c r="G213" s="198"/>
      <c r="H213" s="234" t="s">
        <v>221</v>
      </c>
      <c r="I213" s="200">
        <v>5000</v>
      </c>
      <c r="J213" s="200">
        <v>0</v>
      </c>
      <c r="K213" s="200"/>
      <c r="L213" s="200">
        <v>19800</v>
      </c>
      <c r="M213" s="200"/>
      <c r="N213" s="200"/>
      <c r="O213" s="201">
        <f t="shared" si="61"/>
        <v>24800</v>
      </c>
      <c r="P213" s="232"/>
      <c r="Q213" s="233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</row>
    <row r="214" spans="1:47" s="55" customFormat="1" ht="18.75" thickBot="1">
      <c r="A214" s="45"/>
      <c r="B214" s="45"/>
      <c r="C214" s="202"/>
      <c r="D214" s="203"/>
      <c r="E214" s="204" t="s">
        <v>222</v>
      </c>
      <c r="F214" s="204"/>
      <c r="G214" s="204"/>
      <c r="H214" s="234" t="s">
        <v>223</v>
      </c>
      <c r="I214" s="200">
        <v>200</v>
      </c>
      <c r="J214" s="200"/>
      <c r="K214" s="200"/>
      <c r="L214" s="200"/>
      <c r="M214" s="200"/>
      <c r="N214" s="200"/>
      <c r="O214" s="201">
        <f t="shared" si="61"/>
        <v>200</v>
      </c>
      <c r="P214" s="232"/>
      <c r="Q214" s="233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</row>
    <row r="215" spans="1:47" s="55" customFormat="1" ht="18.75" thickBot="1">
      <c r="A215" s="45"/>
      <c r="B215" s="45"/>
      <c r="C215" s="229"/>
      <c r="D215" s="230"/>
      <c r="E215" s="231" t="s">
        <v>224</v>
      </c>
      <c r="F215" s="231"/>
      <c r="G215" s="231"/>
      <c r="H215" s="234" t="s">
        <v>225</v>
      </c>
      <c r="I215" s="200">
        <f t="shared" ref="I215:N215" si="62">SUM(I216:I217)</f>
        <v>47000</v>
      </c>
      <c r="J215" s="200">
        <f t="shared" si="62"/>
        <v>0</v>
      </c>
      <c r="K215" s="200">
        <f t="shared" si="62"/>
        <v>0</v>
      </c>
      <c r="L215" s="200">
        <f t="shared" si="62"/>
        <v>0</v>
      </c>
      <c r="M215" s="200">
        <f t="shared" si="62"/>
        <v>0</v>
      </c>
      <c r="N215" s="200">
        <f t="shared" si="62"/>
        <v>0</v>
      </c>
      <c r="O215" s="201">
        <f t="shared" si="61"/>
        <v>47000</v>
      </c>
      <c r="P215" s="232"/>
      <c r="Q215" s="233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</row>
    <row r="216" spans="1:47" s="55" customFormat="1" ht="18.75" thickBot="1">
      <c r="A216" s="45"/>
      <c r="B216" s="45"/>
      <c r="C216" s="224"/>
      <c r="D216" s="223"/>
      <c r="E216" s="223"/>
      <c r="F216" s="223" t="s">
        <v>24</v>
      </c>
      <c r="G216" s="223"/>
      <c r="H216" s="221" t="s">
        <v>226</v>
      </c>
      <c r="I216" s="200">
        <v>12000</v>
      </c>
      <c r="J216" s="200"/>
      <c r="K216" s="200"/>
      <c r="L216" s="200"/>
      <c r="M216" s="200"/>
      <c r="N216" s="200"/>
      <c r="O216" s="201">
        <f t="shared" si="61"/>
        <v>12000</v>
      </c>
      <c r="P216" s="232"/>
      <c r="Q216" s="233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</row>
    <row r="217" spans="1:47" s="55" customFormat="1" ht="18.75" thickBot="1">
      <c r="A217" s="45"/>
      <c r="B217" s="45"/>
      <c r="C217" s="224"/>
      <c r="D217" s="223"/>
      <c r="E217" s="223"/>
      <c r="F217" s="223" t="s">
        <v>27</v>
      </c>
      <c r="G217" s="223"/>
      <c r="H217" s="235" t="s">
        <v>227</v>
      </c>
      <c r="I217" s="236">
        <v>35000</v>
      </c>
      <c r="J217" s="236"/>
      <c r="K217" s="236"/>
      <c r="L217" s="236"/>
      <c r="M217" s="236"/>
      <c r="N217" s="236"/>
      <c r="O217" s="210">
        <f t="shared" si="61"/>
        <v>35000</v>
      </c>
      <c r="P217" s="232"/>
      <c r="Q217" s="233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</row>
    <row r="218" spans="1:47" s="242" customFormat="1" ht="18.75" thickBot="1">
      <c r="A218" s="237"/>
      <c r="B218" s="237"/>
      <c r="C218" s="26" t="s">
        <v>228</v>
      </c>
      <c r="D218" s="27"/>
      <c r="E218" s="27"/>
      <c r="F218" s="27"/>
      <c r="G218" s="27"/>
      <c r="H218" s="29" t="s">
        <v>229</v>
      </c>
      <c r="I218" s="238">
        <f t="shared" ref="I218:N218" si="63">SUM(I219)</f>
        <v>10</v>
      </c>
      <c r="J218" s="238">
        <f t="shared" si="63"/>
        <v>0</v>
      </c>
      <c r="K218" s="238">
        <f t="shared" si="63"/>
        <v>0</v>
      </c>
      <c r="L218" s="238">
        <f t="shared" si="63"/>
        <v>0</v>
      </c>
      <c r="M218" s="238">
        <f t="shared" si="63"/>
        <v>0</v>
      </c>
      <c r="N218" s="239">
        <f t="shared" si="63"/>
        <v>0</v>
      </c>
      <c r="O218" s="31">
        <f t="shared" si="61"/>
        <v>10</v>
      </c>
      <c r="P218" s="240"/>
      <c r="Q218" s="241"/>
      <c r="R218" s="237"/>
      <c r="S218" s="237"/>
      <c r="T218" s="237"/>
      <c r="U218" s="237"/>
      <c r="V218" s="237"/>
      <c r="W218" s="237"/>
      <c r="X218" s="237"/>
      <c r="Y218" s="237"/>
      <c r="Z218" s="237"/>
      <c r="AA218" s="237"/>
      <c r="AB218" s="237"/>
      <c r="AC218" s="237"/>
      <c r="AD218" s="237"/>
      <c r="AE218" s="237"/>
      <c r="AF218" s="237"/>
      <c r="AG218" s="237"/>
      <c r="AH218" s="237"/>
      <c r="AI218" s="237"/>
      <c r="AJ218" s="237"/>
      <c r="AK218" s="237"/>
      <c r="AL218" s="237"/>
      <c r="AM218" s="237"/>
      <c r="AN218" s="237"/>
      <c r="AO218" s="237"/>
      <c r="AP218" s="237"/>
      <c r="AQ218" s="237"/>
      <c r="AR218" s="237"/>
      <c r="AS218" s="237"/>
      <c r="AT218" s="237"/>
      <c r="AU218" s="237"/>
    </row>
    <row r="219" spans="1:47" s="55" customFormat="1" ht="18.75" thickBot="1">
      <c r="A219" s="45"/>
      <c r="B219" s="45"/>
      <c r="C219" s="103"/>
      <c r="D219" s="37" t="s">
        <v>22</v>
      </c>
      <c r="E219" s="37"/>
      <c r="F219" s="37"/>
      <c r="G219" s="37"/>
      <c r="H219" s="40" t="s">
        <v>230</v>
      </c>
      <c r="I219" s="104">
        <v>10</v>
      </c>
      <c r="J219" s="104"/>
      <c r="K219" s="104"/>
      <c r="L219" s="104"/>
      <c r="M219" s="104"/>
      <c r="N219" s="41"/>
      <c r="O219" s="31">
        <f t="shared" si="61"/>
        <v>10</v>
      </c>
      <c r="P219" s="232"/>
      <c r="Q219" s="233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</row>
    <row r="220" spans="1:47" s="182" customFormat="1" ht="18.75" thickBot="1">
      <c r="A220" s="179"/>
      <c r="B220" s="179"/>
      <c r="C220" s="136" t="s">
        <v>231</v>
      </c>
      <c r="D220" s="137"/>
      <c r="E220" s="137"/>
      <c r="F220" s="137"/>
      <c r="G220" s="137"/>
      <c r="H220" s="138" t="s">
        <v>232</v>
      </c>
      <c r="I220" s="139">
        <f t="shared" ref="I220:N220" si="64">I221+I222+I223</f>
        <v>220</v>
      </c>
      <c r="J220" s="139">
        <f t="shared" si="64"/>
        <v>0</v>
      </c>
      <c r="K220" s="139">
        <f t="shared" si="64"/>
        <v>0</v>
      </c>
      <c r="L220" s="139">
        <f t="shared" si="64"/>
        <v>0</v>
      </c>
      <c r="M220" s="139">
        <f t="shared" si="64"/>
        <v>0</v>
      </c>
      <c r="N220" s="140">
        <f t="shared" si="64"/>
        <v>0</v>
      </c>
      <c r="O220" s="31">
        <f t="shared" si="61"/>
        <v>220</v>
      </c>
      <c r="P220" s="243"/>
      <c r="Q220" s="244"/>
      <c r="R220" s="179"/>
      <c r="S220" s="179"/>
      <c r="T220" s="179"/>
      <c r="U220" s="179"/>
      <c r="V220" s="179"/>
      <c r="W220" s="179"/>
      <c r="X220" s="179"/>
      <c r="Y220" s="179"/>
      <c r="Z220" s="179"/>
      <c r="AA220" s="179"/>
      <c r="AB220" s="179"/>
      <c r="AC220" s="179"/>
      <c r="AD220" s="179"/>
      <c r="AE220" s="179"/>
      <c r="AF220" s="179"/>
      <c r="AG220" s="179"/>
      <c r="AH220" s="179"/>
      <c r="AI220" s="179"/>
      <c r="AJ220" s="179"/>
      <c r="AK220" s="179"/>
      <c r="AL220" s="179"/>
      <c r="AM220" s="179"/>
      <c r="AN220" s="179"/>
      <c r="AO220" s="179"/>
      <c r="AP220" s="179"/>
      <c r="AQ220" s="179"/>
      <c r="AR220" s="179"/>
      <c r="AS220" s="179"/>
      <c r="AT220" s="179"/>
      <c r="AU220" s="179"/>
    </row>
    <row r="221" spans="1:47" s="169" customFormat="1" ht="18.75" thickBot="1">
      <c r="A221" s="166"/>
      <c r="B221" s="166"/>
      <c r="C221" s="156"/>
      <c r="D221" s="37" t="s">
        <v>22</v>
      </c>
      <c r="E221" s="37"/>
      <c r="F221" s="37"/>
      <c r="G221" s="37"/>
      <c r="H221" s="40" t="s">
        <v>233</v>
      </c>
      <c r="I221" s="104">
        <v>100</v>
      </c>
      <c r="J221" s="104"/>
      <c r="K221" s="104"/>
      <c r="L221" s="104"/>
      <c r="M221" s="104"/>
      <c r="N221" s="41"/>
      <c r="O221" s="31">
        <f t="shared" si="61"/>
        <v>100</v>
      </c>
      <c r="P221" s="183"/>
      <c r="Q221" s="184"/>
      <c r="R221" s="166"/>
      <c r="S221" s="166"/>
      <c r="T221" s="166"/>
      <c r="U221" s="166"/>
      <c r="V221" s="166"/>
      <c r="W221" s="166"/>
      <c r="X221" s="166"/>
      <c r="Y221" s="166"/>
      <c r="Z221" s="166"/>
      <c r="AA221" s="166"/>
      <c r="AB221" s="166"/>
      <c r="AC221" s="166"/>
      <c r="AD221" s="166"/>
      <c r="AE221" s="166"/>
      <c r="AF221" s="166"/>
      <c r="AG221" s="166"/>
      <c r="AH221" s="166"/>
      <c r="AI221" s="166"/>
      <c r="AJ221" s="166"/>
      <c r="AK221" s="166"/>
      <c r="AL221" s="166"/>
      <c r="AM221" s="166"/>
      <c r="AN221" s="166"/>
      <c r="AO221" s="166"/>
      <c r="AP221" s="166"/>
      <c r="AQ221" s="166"/>
      <c r="AR221" s="166"/>
      <c r="AS221" s="166"/>
      <c r="AT221" s="166"/>
      <c r="AU221" s="166"/>
    </row>
    <row r="222" spans="1:47" s="169" customFormat="1" ht="18.75" thickBot="1">
      <c r="A222" s="166"/>
      <c r="B222" s="166"/>
      <c r="C222" s="172"/>
      <c r="D222" s="151" t="s">
        <v>82</v>
      </c>
      <c r="E222" s="151"/>
      <c r="F222" s="151"/>
      <c r="G222" s="151"/>
      <c r="H222" s="152" t="s">
        <v>234</v>
      </c>
      <c r="I222" s="153">
        <v>10</v>
      </c>
      <c r="J222" s="153"/>
      <c r="K222" s="153"/>
      <c r="L222" s="153"/>
      <c r="M222" s="153"/>
      <c r="N222" s="154"/>
      <c r="O222" s="31">
        <f t="shared" si="61"/>
        <v>10</v>
      </c>
      <c r="P222" s="167"/>
      <c r="Q222" s="168"/>
      <c r="R222" s="166"/>
      <c r="S222" s="166"/>
      <c r="T222" s="166"/>
      <c r="U222" s="166"/>
      <c r="V222" s="166"/>
      <c r="W222" s="166"/>
      <c r="X222" s="166"/>
      <c r="Y222" s="166"/>
      <c r="Z222" s="166"/>
      <c r="AA222" s="166"/>
      <c r="AB222" s="166"/>
      <c r="AC222" s="166"/>
      <c r="AD222" s="166"/>
      <c r="AE222" s="166"/>
      <c r="AF222" s="166"/>
      <c r="AG222" s="166"/>
      <c r="AH222" s="166"/>
      <c r="AI222" s="166"/>
      <c r="AJ222" s="166"/>
      <c r="AK222" s="166"/>
      <c r="AL222" s="166"/>
      <c r="AM222" s="166"/>
      <c r="AN222" s="166"/>
      <c r="AO222" s="166"/>
      <c r="AP222" s="166"/>
      <c r="AQ222" s="166"/>
      <c r="AR222" s="166"/>
      <c r="AS222" s="166"/>
      <c r="AT222" s="166"/>
      <c r="AU222" s="166"/>
    </row>
    <row r="223" spans="1:47" s="169" customFormat="1" ht="18.75" thickBot="1">
      <c r="A223" s="166"/>
      <c r="B223" s="166"/>
      <c r="C223" s="172"/>
      <c r="D223" s="151" t="s">
        <v>106</v>
      </c>
      <c r="E223" s="151"/>
      <c r="F223" s="151"/>
      <c r="G223" s="151"/>
      <c r="H223" s="152" t="s">
        <v>235</v>
      </c>
      <c r="I223" s="173">
        <f t="shared" ref="I223:N223" si="65">SUM(I224:I225)</f>
        <v>110</v>
      </c>
      <c r="J223" s="173">
        <f t="shared" si="65"/>
        <v>0</v>
      </c>
      <c r="K223" s="173">
        <f t="shared" si="65"/>
        <v>0</v>
      </c>
      <c r="L223" s="173">
        <f t="shared" si="65"/>
        <v>0</v>
      </c>
      <c r="M223" s="173">
        <f t="shared" si="65"/>
        <v>0</v>
      </c>
      <c r="N223" s="174">
        <f t="shared" si="65"/>
        <v>0</v>
      </c>
      <c r="O223" s="31">
        <f t="shared" si="61"/>
        <v>110</v>
      </c>
      <c r="P223" s="167"/>
      <c r="Q223" s="168"/>
      <c r="R223" s="166"/>
      <c r="S223" s="166"/>
      <c r="T223" s="166"/>
      <c r="U223" s="166"/>
      <c r="V223" s="166"/>
      <c r="W223" s="166"/>
      <c r="X223" s="166"/>
      <c r="Y223" s="166"/>
      <c r="Z223" s="166"/>
      <c r="AA223" s="166"/>
      <c r="AB223" s="166"/>
      <c r="AC223" s="166"/>
      <c r="AD223" s="166"/>
      <c r="AE223" s="166"/>
      <c r="AF223" s="166"/>
      <c r="AG223" s="166"/>
      <c r="AH223" s="166"/>
      <c r="AI223" s="166"/>
      <c r="AJ223" s="166"/>
      <c r="AK223" s="166"/>
      <c r="AL223" s="166"/>
      <c r="AM223" s="166"/>
      <c r="AN223" s="166"/>
      <c r="AO223" s="166"/>
      <c r="AP223" s="166"/>
      <c r="AQ223" s="166"/>
      <c r="AR223" s="166"/>
      <c r="AS223" s="166"/>
      <c r="AT223" s="166"/>
      <c r="AU223" s="166"/>
    </row>
    <row r="224" spans="1:47" s="169" customFormat="1" ht="15" customHeight="1">
      <c r="A224" s="166"/>
      <c r="B224" s="166"/>
      <c r="C224" s="245"/>
      <c r="D224" s="246"/>
      <c r="E224" s="246" t="s">
        <v>24</v>
      </c>
      <c r="F224" s="246"/>
      <c r="G224" s="246"/>
      <c r="H224" s="247" t="s">
        <v>236</v>
      </c>
      <c r="I224" s="248">
        <v>100</v>
      </c>
      <c r="J224" s="249"/>
      <c r="K224" s="249"/>
      <c r="L224" s="249"/>
      <c r="M224" s="249"/>
      <c r="N224" s="250"/>
      <c r="O224" s="52">
        <f t="shared" si="61"/>
        <v>100</v>
      </c>
      <c r="P224" s="218"/>
      <c r="Q224" s="219"/>
      <c r="R224" s="166"/>
      <c r="S224" s="166"/>
      <c r="T224" s="166"/>
      <c r="U224" s="166"/>
      <c r="V224" s="166"/>
      <c r="W224" s="166"/>
      <c r="X224" s="166"/>
      <c r="Y224" s="166"/>
      <c r="Z224" s="166"/>
      <c r="AA224" s="166"/>
      <c r="AB224" s="166"/>
      <c r="AC224" s="166"/>
      <c r="AD224" s="166"/>
      <c r="AE224" s="166"/>
      <c r="AF224" s="166"/>
      <c r="AG224" s="166"/>
      <c r="AH224" s="166"/>
      <c r="AI224" s="166"/>
      <c r="AJ224" s="166"/>
      <c r="AK224" s="166"/>
      <c r="AL224" s="166"/>
      <c r="AM224" s="166"/>
      <c r="AN224" s="166"/>
      <c r="AO224" s="166"/>
      <c r="AP224" s="166"/>
      <c r="AQ224" s="166"/>
      <c r="AR224" s="166"/>
      <c r="AS224" s="166"/>
      <c r="AT224" s="166"/>
      <c r="AU224" s="166"/>
    </row>
    <row r="225" spans="1:47" s="169" customFormat="1" ht="15" customHeight="1" thickBot="1">
      <c r="A225" s="166"/>
      <c r="B225" s="166"/>
      <c r="C225" s="251"/>
      <c r="D225" s="130"/>
      <c r="E225" s="130" t="s">
        <v>27</v>
      </c>
      <c r="F225" s="130"/>
      <c r="G225" s="130"/>
      <c r="H225" s="147" t="s">
        <v>237</v>
      </c>
      <c r="I225" s="96">
        <v>10</v>
      </c>
      <c r="J225" s="252"/>
      <c r="K225" s="252"/>
      <c r="L225" s="252"/>
      <c r="M225" s="252"/>
      <c r="N225" s="253"/>
      <c r="O225" s="149">
        <f t="shared" si="61"/>
        <v>10</v>
      </c>
      <c r="P225" s="218"/>
      <c r="Q225" s="219"/>
      <c r="R225" s="166"/>
      <c r="S225" s="166"/>
      <c r="T225" s="166"/>
      <c r="U225" s="166"/>
      <c r="V225" s="166"/>
      <c r="W225" s="166"/>
      <c r="X225" s="166"/>
      <c r="Y225" s="166"/>
      <c r="Z225" s="166"/>
      <c r="AA225" s="166"/>
      <c r="AB225" s="166"/>
      <c r="AC225" s="166"/>
      <c r="AD225" s="166"/>
      <c r="AE225" s="166"/>
      <c r="AF225" s="166"/>
      <c r="AG225" s="166"/>
      <c r="AH225" s="166"/>
      <c r="AI225" s="166"/>
      <c r="AJ225" s="166"/>
      <c r="AK225" s="166"/>
      <c r="AL225" s="166"/>
      <c r="AM225" s="166"/>
      <c r="AN225" s="166"/>
      <c r="AO225" s="166"/>
      <c r="AP225" s="166"/>
      <c r="AQ225" s="166"/>
      <c r="AR225" s="166"/>
      <c r="AS225" s="166"/>
      <c r="AT225" s="166"/>
      <c r="AU225" s="166"/>
    </row>
    <row r="226" spans="1:47" s="182" customFormat="1" ht="18.75" thickBot="1">
      <c r="A226" s="179"/>
      <c r="B226" s="179"/>
      <c r="C226" s="26" t="s">
        <v>238</v>
      </c>
      <c r="D226" s="27"/>
      <c r="E226" s="27"/>
      <c r="F226" s="27"/>
      <c r="G226" s="27"/>
      <c r="H226" s="29" t="s">
        <v>239</v>
      </c>
      <c r="I226" s="186">
        <f t="shared" ref="I226:N226" si="66">I227+I228+I229+I230+I231+I235+I238</f>
        <v>7550</v>
      </c>
      <c r="J226" s="186">
        <f t="shared" si="66"/>
        <v>0</v>
      </c>
      <c r="K226" s="186">
        <f t="shared" si="66"/>
        <v>0</v>
      </c>
      <c r="L226" s="186">
        <f t="shared" si="66"/>
        <v>0</v>
      </c>
      <c r="M226" s="186">
        <f t="shared" si="66"/>
        <v>0</v>
      </c>
      <c r="N226" s="186">
        <f t="shared" si="66"/>
        <v>0</v>
      </c>
      <c r="O226" s="31">
        <f t="shared" si="61"/>
        <v>7550</v>
      </c>
      <c r="P226" s="243"/>
      <c r="Q226" s="244"/>
      <c r="R226" s="179"/>
      <c r="S226" s="179"/>
      <c r="T226" s="179"/>
      <c r="U226" s="179"/>
      <c r="V226" s="179"/>
      <c r="W226" s="179"/>
      <c r="X226" s="179"/>
      <c r="Y226" s="179"/>
      <c r="Z226" s="179"/>
      <c r="AA226" s="179"/>
      <c r="AB226" s="179"/>
      <c r="AC226" s="179"/>
      <c r="AD226" s="179"/>
      <c r="AE226" s="179"/>
      <c r="AF226" s="179"/>
      <c r="AG226" s="179"/>
      <c r="AH226" s="179"/>
      <c r="AI226" s="179"/>
      <c r="AJ226" s="179"/>
      <c r="AK226" s="179"/>
      <c r="AL226" s="179"/>
      <c r="AM226" s="179"/>
      <c r="AN226" s="179"/>
      <c r="AO226" s="179"/>
      <c r="AP226" s="179"/>
      <c r="AQ226" s="179"/>
      <c r="AR226" s="179"/>
      <c r="AS226" s="179"/>
      <c r="AT226" s="179"/>
      <c r="AU226" s="179"/>
    </row>
    <row r="227" spans="1:47" s="169" customFormat="1" ht="18.75" thickBot="1">
      <c r="A227" s="166"/>
      <c r="B227" s="166"/>
      <c r="C227" s="156"/>
      <c r="D227" s="37" t="s">
        <v>22</v>
      </c>
      <c r="E227" s="37"/>
      <c r="F227" s="37"/>
      <c r="G227" s="37"/>
      <c r="H227" s="40" t="s">
        <v>240</v>
      </c>
      <c r="I227" s="104">
        <v>10</v>
      </c>
      <c r="J227" s="104"/>
      <c r="K227" s="104"/>
      <c r="L227" s="104"/>
      <c r="M227" s="104"/>
      <c r="N227" s="41"/>
      <c r="O227" s="31">
        <f t="shared" si="61"/>
        <v>10</v>
      </c>
      <c r="P227" s="183"/>
      <c r="Q227" s="184"/>
      <c r="R227" s="166"/>
      <c r="S227" s="166"/>
      <c r="T227" s="166"/>
      <c r="U227" s="166"/>
      <c r="V227" s="166"/>
      <c r="W227" s="166"/>
      <c r="X227" s="166"/>
      <c r="Y227" s="166"/>
      <c r="Z227" s="166"/>
      <c r="AA227" s="166"/>
      <c r="AB227" s="166"/>
      <c r="AC227" s="166"/>
      <c r="AD227" s="166"/>
      <c r="AE227" s="166"/>
      <c r="AF227" s="166"/>
      <c r="AG227" s="166"/>
      <c r="AH227" s="166"/>
      <c r="AI227" s="166"/>
      <c r="AJ227" s="166"/>
      <c r="AK227" s="166"/>
      <c r="AL227" s="166"/>
      <c r="AM227" s="166"/>
      <c r="AN227" s="166"/>
      <c r="AO227" s="166"/>
      <c r="AP227" s="166"/>
      <c r="AQ227" s="166"/>
      <c r="AR227" s="166"/>
      <c r="AS227" s="166"/>
      <c r="AT227" s="166"/>
      <c r="AU227" s="166"/>
    </row>
    <row r="228" spans="1:47" s="169" customFormat="1" ht="18.75" thickBot="1">
      <c r="A228" s="166"/>
      <c r="B228" s="166"/>
      <c r="C228" s="156"/>
      <c r="D228" s="37" t="s">
        <v>82</v>
      </c>
      <c r="E228" s="37"/>
      <c r="F228" s="37"/>
      <c r="G228" s="37"/>
      <c r="H228" s="40" t="s">
        <v>241</v>
      </c>
      <c r="I228" s="104">
        <v>0</v>
      </c>
      <c r="J228" s="104"/>
      <c r="K228" s="104"/>
      <c r="L228" s="104"/>
      <c r="M228" s="104"/>
      <c r="N228" s="41"/>
      <c r="O228" s="31">
        <f t="shared" si="61"/>
        <v>0</v>
      </c>
      <c r="P228" s="183"/>
      <c r="Q228" s="184"/>
      <c r="R228" s="166"/>
      <c r="S228" s="166"/>
      <c r="T228" s="166"/>
      <c r="U228" s="166"/>
      <c r="V228" s="166"/>
      <c r="W228" s="166"/>
      <c r="X228" s="166"/>
      <c r="Y228" s="166"/>
      <c r="Z228" s="166"/>
      <c r="AA228" s="166"/>
      <c r="AB228" s="166"/>
      <c r="AC228" s="166"/>
      <c r="AD228" s="166"/>
      <c r="AE228" s="166"/>
      <c r="AF228" s="166"/>
      <c r="AG228" s="166"/>
      <c r="AH228" s="166"/>
      <c r="AI228" s="166"/>
      <c r="AJ228" s="166"/>
      <c r="AK228" s="166"/>
      <c r="AL228" s="166"/>
      <c r="AM228" s="166"/>
      <c r="AN228" s="166"/>
      <c r="AO228" s="166"/>
      <c r="AP228" s="166"/>
      <c r="AQ228" s="166"/>
      <c r="AR228" s="166"/>
      <c r="AS228" s="166"/>
      <c r="AT228" s="166"/>
      <c r="AU228" s="166"/>
    </row>
    <row r="229" spans="1:47" s="169" customFormat="1" ht="18.75" thickBot="1">
      <c r="A229" s="166"/>
      <c r="B229" s="166"/>
      <c r="C229" s="156"/>
      <c r="D229" s="37" t="s">
        <v>99</v>
      </c>
      <c r="E229" s="37"/>
      <c r="F229" s="37"/>
      <c r="G229" s="37"/>
      <c r="H229" s="40" t="s">
        <v>242</v>
      </c>
      <c r="I229" s="104">
        <v>10</v>
      </c>
      <c r="J229" s="104"/>
      <c r="K229" s="104"/>
      <c r="L229" s="104"/>
      <c r="M229" s="104"/>
      <c r="N229" s="41"/>
      <c r="O229" s="31">
        <f t="shared" si="61"/>
        <v>10</v>
      </c>
      <c r="P229" s="183"/>
      <c r="Q229" s="184"/>
      <c r="R229" s="166"/>
      <c r="S229" s="166"/>
      <c r="T229" s="166"/>
      <c r="U229" s="166"/>
      <c r="V229" s="166"/>
      <c r="W229" s="166"/>
      <c r="X229" s="166"/>
      <c r="Y229" s="166"/>
      <c r="Z229" s="166"/>
      <c r="AA229" s="166"/>
      <c r="AB229" s="166"/>
      <c r="AC229" s="166"/>
      <c r="AD229" s="166"/>
      <c r="AE229" s="166"/>
      <c r="AF229" s="166"/>
      <c r="AG229" s="166"/>
      <c r="AH229" s="166"/>
      <c r="AI229" s="166"/>
      <c r="AJ229" s="166"/>
      <c r="AK229" s="166"/>
      <c r="AL229" s="166"/>
      <c r="AM229" s="166"/>
      <c r="AN229" s="166"/>
      <c r="AO229" s="166"/>
      <c r="AP229" s="166"/>
      <c r="AQ229" s="166"/>
      <c r="AR229" s="166"/>
      <c r="AS229" s="166"/>
      <c r="AT229" s="166"/>
      <c r="AU229" s="166"/>
    </row>
    <row r="230" spans="1:47" s="169" customFormat="1" ht="18.75" thickBot="1">
      <c r="A230" s="166"/>
      <c r="B230" s="166"/>
      <c r="C230" s="156"/>
      <c r="D230" s="37" t="s">
        <v>106</v>
      </c>
      <c r="E230" s="37"/>
      <c r="F230" s="37"/>
      <c r="G230" s="37"/>
      <c r="H230" s="40" t="s">
        <v>243</v>
      </c>
      <c r="I230" s="104">
        <v>2500</v>
      </c>
      <c r="J230" s="104"/>
      <c r="K230" s="104"/>
      <c r="L230" s="104"/>
      <c r="M230" s="104"/>
      <c r="N230" s="41"/>
      <c r="O230" s="31">
        <f t="shared" si="61"/>
        <v>2500</v>
      </c>
      <c r="P230" s="183"/>
      <c r="Q230" s="184"/>
      <c r="R230" s="166"/>
      <c r="S230" s="166"/>
      <c r="T230" s="166"/>
      <c r="U230" s="166"/>
      <c r="V230" s="166"/>
      <c r="W230" s="166"/>
      <c r="X230" s="166"/>
      <c r="Y230" s="166"/>
      <c r="Z230" s="166"/>
      <c r="AA230" s="166"/>
      <c r="AB230" s="166"/>
      <c r="AC230" s="166"/>
      <c r="AD230" s="166"/>
      <c r="AE230" s="166"/>
      <c r="AF230" s="166"/>
      <c r="AG230" s="166"/>
      <c r="AH230" s="166"/>
      <c r="AI230" s="166"/>
      <c r="AJ230" s="166"/>
      <c r="AK230" s="166"/>
      <c r="AL230" s="166"/>
      <c r="AM230" s="166"/>
      <c r="AN230" s="166"/>
      <c r="AO230" s="166"/>
      <c r="AP230" s="166"/>
      <c r="AQ230" s="166"/>
      <c r="AR230" s="166"/>
      <c r="AS230" s="166"/>
      <c r="AT230" s="166"/>
      <c r="AU230" s="166"/>
    </row>
    <row r="231" spans="1:47" s="169" customFormat="1" ht="18.75" thickBot="1">
      <c r="A231" s="166"/>
      <c r="B231" s="166"/>
      <c r="C231" s="172"/>
      <c r="D231" s="151" t="s">
        <v>137</v>
      </c>
      <c r="E231" s="151"/>
      <c r="F231" s="151"/>
      <c r="G231" s="151"/>
      <c r="H231" s="152" t="s">
        <v>244</v>
      </c>
      <c r="I231" s="173">
        <f t="shared" ref="I231:N231" si="67">SUM(I232:I234)</f>
        <v>2020</v>
      </c>
      <c r="J231" s="173">
        <f t="shared" si="67"/>
        <v>0</v>
      </c>
      <c r="K231" s="173">
        <f t="shared" si="67"/>
        <v>0</v>
      </c>
      <c r="L231" s="173">
        <f t="shared" si="67"/>
        <v>0</v>
      </c>
      <c r="M231" s="173">
        <f t="shared" si="67"/>
        <v>0</v>
      </c>
      <c r="N231" s="174">
        <f t="shared" si="67"/>
        <v>0</v>
      </c>
      <c r="O231" s="31">
        <f t="shared" si="61"/>
        <v>2020</v>
      </c>
      <c r="P231" s="167"/>
      <c r="Q231" s="168"/>
      <c r="R231" s="166"/>
      <c r="S231" s="166"/>
      <c r="T231" s="166"/>
      <c r="U231" s="166"/>
      <c r="V231" s="166"/>
      <c r="W231" s="166"/>
      <c r="X231" s="166"/>
      <c r="Y231" s="166"/>
      <c r="Z231" s="166"/>
      <c r="AA231" s="166"/>
      <c r="AB231" s="166"/>
      <c r="AC231" s="166"/>
      <c r="AD231" s="166"/>
      <c r="AE231" s="166"/>
      <c r="AF231" s="166"/>
      <c r="AG231" s="166"/>
      <c r="AH231" s="166"/>
      <c r="AI231" s="166"/>
      <c r="AJ231" s="166"/>
      <c r="AK231" s="166"/>
      <c r="AL231" s="166"/>
      <c r="AM231" s="166"/>
      <c r="AN231" s="166"/>
      <c r="AO231" s="166"/>
      <c r="AP231" s="166"/>
      <c r="AQ231" s="166"/>
      <c r="AR231" s="166"/>
      <c r="AS231" s="166"/>
      <c r="AT231" s="166"/>
      <c r="AU231" s="166"/>
    </row>
    <row r="232" spans="1:47" s="169" customFormat="1" ht="18">
      <c r="A232" s="166"/>
      <c r="B232" s="166"/>
      <c r="C232" s="254"/>
      <c r="D232" s="119"/>
      <c r="E232" s="119" t="s">
        <v>24</v>
      </c>
      <c r="F232" s="119"/>
      <c r="G232" s="119"/>
      <c r="H232" s="143" t="s">
        <v>245</v>
      </c>
      <c r="I232" s="144">
        <v>2000</v>
      </c>
      <c r="J232" s="255"/>
      <c r="K232" s="255"/>
      <c r="L232" s="255"/>
      <c r="M232" s="255"/>
      <c r="N232" s="255"/>
      <c r="O232" s="52">
        <f t="shared" si="61"/>
        <v>2000</v>
      </c>
      <c r="P232" s="256"/>
      <c r="Q232" s="257"/>
      <c r="R232" s="166"/>
      <c r="S232" s="166"/>
      <c r="T232" s="166"/>
      <c r="U232" s="166"/>
      <c r="V232" s="166"/>
      <c r="W232" s="166"/>
      <c r="X232" s="166"/>
      <c r="Y232" s="166"/>
      <c r="Z232" s="166"/>
      <c r="AA232" s="166"/>
      <c r="AB232" s="166"/>
      <c r="AC232" s="166"/>
      <c r="AD232" s="166"/>
      <c r="AE232" s="166"/>
      <c r="AF232" s="166"/>
      <c r="AG232" s="166"/>
      <c r="AH232" s="166"/>
      <c r="AI232" s="166"/>
      <c r="AJ232" s="166"/>
      <c r="AK232" s="166"/>
      <c r="AL232" s="166"/>
      <c r="AM232" s="166"/>
      <c r="AN232" s="166"/>
      <c r="AO232" s="166"/>
      <c r="AP232" s="166"/>
      <c r="AQ232" s="166"/>
      <c r="AR232" s="166"/>
      <c r="AS232" s="166"/>
      <c r="AT232" s="166"/>
      <c r="AU232" s="166"/>
    </row>
    <row r="233" spans="1:47" s="169" customFormat="1" ht="18">
      <c r="A233" s="166"/>
      <c r="B233" s="166"/>
      <c r="C233" s="258"/>
      <c r="D233" s="114"/>
      <c r="E233" s="114" t="s">
        <v>27</v>
      </c>
      <c r="F233" s="114"/>
      <c r="G233" s="114"/>
      <c r="H233" s="80" t="s">
        <v>246</v>
      </c>
      <c r="I233" s="67">
        <v>10</v>
      </c>
      <c r="J233" s="259"/>
      <c r="K233" s="259"/>
      <c r="L233" s="259"/>
      <c r="M233" s="259"/>
      <c r="N233" s="259"/>
      <c r="O233" s="63">
        <f t="shared" si="61"/>
        <v>10</v>
      </c>
      <c r="P233" s="260"/>
      <c r="Q233" s="261"/>
      <c r="R233" s="166"/>
      <c r="S233" s="166"/>
      <c r="T233" s="166"/>
      <c r="U233" s="166"/>
      <c r="V233" s="166"/>
      <c r="W233" s="166"/>
      <c r="X233" s="166"/>
      <c r="Y233" s="166"/>
      <c r="Z233" s="166"/>
      <c r="AA233" s="166"/>
      <c r="AB233" s="166"/>
      <c r="AC233" s="166"/>
      <c r="AD233" s="166"/>
      <c r="AE233" s="166"/>
      <c r="AF233" s="166"/>
      <c r="AG233" s="166"/>
      <c r="AH233" s="166"/>
      <c r="AI233" s="166"/>
      <c r="AJ233" s="166"/>
      <c r="AK233" s="166"/>
      <c r="AL233" s="166"/>
      <c r="AM233" s="166"/>
      <c r="AN233" s="166"/>
      <c r="AO233" s="166"/>
      <c r="AP233" s="166"/>
      <c r="AQ233" s="166"/>
      <c r="AR233" s="166"/>
      <c r="AS233" s="166"/>
      <c r="AT233" s="166"/>
      <c r="AU233" s="166"/>
    </row>
    <row r="234" spans="1:47" s="169" customFormat="1" ht="18.75" thickBot="1">
      <c r="A234" s="166"/>
      <c r="B234" s="166"/>
      <c r="C234" s="262"/>
      <c r="D234" s="113"/>
      <c r="E234" s="113" t="s">
        <v>50</v>
      </c>
      <c r="F234" s="113"/>
      <c r="G234" s="113"/>
      <c r="H234" s="170" t="s">
        <v>247</v>
      </c>
      <c r="I234" s="171">
        <v>10</v>
      </c>
      <c r="J234" s="263"/>
      <c r="K234" s="263"/>
      <c r="L234" s="263"/>
      <c r="M234" s="263"/>
      <c r="N234" s="263"/>
      <c r="O234" s="97">
        <f t="shared" si="61"/>
        <v>10</v>
      </c>
      <c r="P234" s="260"/>
      <c r="Q234" s="261"/>
      <c r="R234" s="166"/>
      <c r="S234" s="166"/>
      <c r="T234" s="166"/>
      <c r="U234" s="166"/>
      <c r="V234" s="166"/>
      <c r="W234" s="166"/>
      <c r="X234" s="166"/>
      <c r="Y234" s="166"/>
      <c r="Z234" s="166"/>
      <c r="AA234" s="166"/>
      <c r="AB234" s="166"/>
      <c r="AC234" s="166"/>
      <c r="AD234" s="166"/>
      <c r="AE234" s="166"/>
      <c r="AF234" s="166"/>
      <c r="AG234" s="166"/>
      <c r="AH234" s="166"/>
      <c r="AI234" s="166"/>
      <c r="AJ234" s="166"/>
      <c r="AK234" s="166"/>
      <c r="AL234" s="166"/>
      <c r="AM234" s="166"/>
      <c r="AN234" s="166"/>
      <c r="AO234" s="166"/>
      <c r="AP234" s="166"/>
      <c r="AQ234" s="166"/>
      <c r="AR234" s="166"/>
      <c r="AS234" s="166"/>
      <c r="AT234" s="166"/>
      <c r="AU234" s="166"/>
    </row>
    <row r="235" spans="1:47" s="160" customFormat="1" ht="18.75" thickBot="1">
      <c r="A235" s="155"/>
      <c r="B235" s="155"/>
      <c r="C235" s="156" t="s">
        <v>248</v>
      </c>
      <c r="D235" s="37" t="s">
        <v>146</v>
      </c>
      <c r="E235" s="37"/>
      <c r="F235" s="37"/>
      <c r="G235" s="37"/>
      <c r="H235" s="40" t="s">
        <v>249</v>
      </c>
      <c r="I235" s="148">
        <f t="shared" ref="I235:N235" si="68">SUM(I236:I237)</f>
        <v>3010</v>
      </c>
      <c r="J235" s="148">
        <f t="shared" si="68"/>
        <v>0</v>
      </c>
      <c r="K235" s="148">
        <f t="shared" si="68"/>
        <v>0</v>
      </c>
      <c r="L235" s="148">
        <f t="shared" si="68"/>
        <v>0</v>
      </c>
      <c r="M235" s="148">
        <f t="shared" si="68"/>
        <v>0</v>
      </c>
      <c r="N235" s="157">
        <f t="shared" si="68"/>
        <v>0</v>
      </c>
      <c r="O235" s="31">
        <f t="shared" si="61"/>
        <v>3010</v>
      </c>
      <c r="P235" s="158"/>
      <c r="Q235" s="159"/>
      <c r="R235" s="155"/>
      <c r="S235" s="155"/>
      <c r="T235" s="155"/>
      <c r="U235" s="155"/>
      <c r="V235" s="155"/>
      <c r="W235" s="155"/>
      <c r="X235" s="155"/>
      <c r="Y235" s="155"/>
      <c r="Z235" s="155"/>
      <c r="AA235" s="155"/>
      <c r="AB235" s="155"/>
      <c r="AC235" s="155"/>
      <c r="AD235" s="155"/>
      <c r="AE235" s="155"/>
      <c r="AF235" s="155"/>
      <c r="AG235" s="155"/>
      <c r="AH235" s="155"/>
      <c r="AI235" s="155"/>
      <c r="AJ235" s="155"/>
      <c r="AK235" s="155"/>
      <c r="AL235" s="155"/>
      <c r="AM235" s="155"/>
      <c r="AN235" s="155"/>
      <c r="AO235" s="155"/>
      <c r="AP235" s="155"/>
      <c r="AQ235" s="155"/>
      <c r="AR235" s="155"/>
      <c r="AS235" s="155"/>
      <c r="AT235" s="155"/>
      <c r="AU235" s="155"/>
    </row>
    <row r="236" spans="1:47" s="267" customFormat="1" ht="18.75" thickBot="1">
      <c r="A236" s="264"/>
      <c r="B236" s="264"/>
      <c r="C236" s="254"/>
      <c r="D236" s="118"/>
      <c r="E236" s="119" t="s">
        <v>24</v>
      </c>
      <c r="F236" s="119"/>
      <c r="G236" s="119"/>
      <c r="H236" s="143" t="s">
        <v>250</v>
      </c>
      <c r="I236" s="144">
        <v>3000</v>
      </c>
      <c r="J236" s="255"/>
      <c r="K236" s="255"/>
      <c r="L236" s="255"/>
      <c r="M236" s="255"/>
      <c r="N236" s="255"/>
      <c r="O236" s="149">
        <f t="shared" si="61"/>
        <v>3000</v>
      </c>
      <c r="P236" s="265"/>
      <c r="Q236" s="266"/>
      <c r="R236" s="264"/>
      <c r="S236" s="264"/>
      <c r="T236" s="264"/>
      <c r="U236" s="264"/>
      <c r="V236" s="264"/>
      <c r="W236" s="264"/>
      <c r="X236" s="264"/>
      <c r="Y236" s="264"/>
      <c r="Z236" s="264"/>
      <c r="AA236" s="264"/>
      <c r="AB236" s="264"/>
      <c r="AC236" s="264"/>
      <c r="AD236" s="264"/>
      <c r="AE236" s="264"/>
      <c r="AF236" s="264"/>
      <c r="AG236" s="264"/>
      <c r="AH236" s="264"/>
      <c r="AI236" s="264"/>
      <c r="AJ236" s="264"/>
      <c r="AK236" s="264"/>
      <c r="AL236" s="264"/>
      <c r="AM236" s="264"/>
      <c r="AN236" s="264"/>
      <c r="AO236" s="264"/>
      <c r="AP236" s="264"/>
      <c r="AQ236" s="264"/>
      <c r="AR236" s="264"/>
      <c r="AS236" s="264"/>
      <c r="AT236" s="264"/>
      <c r="AU236" s="264"/>
    </row>
    <row r="237" spans="1:47" s="267" customFormat="1" ht="18.75" thickBot="1">
      <c r="A237" s="264"/>
      <c r="B237" s="264"/>
      <c r="C237" s="268"/>
      <c r="D237" s="85"/>
      <c r="E237" s="120" t="s">
        <v>27</v>
      </c>
      <c r="F237" s="120"/>
      <c r="G237" s="120"/>
      <c r="H237" s="124" t="s">
        <v>251</v>
      </c>
      <c r="I237" s="125">
        <v>10</v>
      </c>
      <c r="J237" s="269"/>
      <c r="K237" s="269"/>
      <c r="L237" s="269"/>
      <c r="M237" s="269"/>
      <c r="N237" s="269"/>
      <c r="O237" s="149">
        <f t="shared" si="61"/>
        <v>10</v>
      </c>
      <c r="P237" s="270"/>
      <c r="Q237" s="271"/>
      <c r="R237" s="264"/>
      <c r="S237" s="264"/>
      <c r="T237" s="264"/>
      <c r="U237" s="264"/>
      <c r="V237" s="264"/>
      <c r="W237" s="264"/>
      <c r="X237" s="264"/>
      <c r="Y237" s="264"/>
      <c r="Z237" s="264"/>
      <c r="AA237" s="264"/>
      <c r="AB237" s="264"/>
      <c r="AC237" s="264"/>
      <c r="AD237" s="264"/>
      <c r="AE237" s="264"/>
      <c r="AF237" s="264"/>
      <c r="AG237" s="264"/>
      <c r="AH237" s="264"/>
      <c r="AI237" s="264"/>
      <c r="AJ237" s="264"/>
      <c r="AK237" s="264"/>
      <c r="AL237" s="264"/>
      <c r="AM237" s="264"/>
      <c r="AN237" s="264"/>
      <c r="AO237" s="264"/>
      <c r="AP237" s="264"/>
      <c r="AQ237" s="264"/>
      <c r="AR237" s="264"/>
      <c r="AS237" s="264"/>
      <c r="AT237" s="264"/>
      <c r="AU237" s="264"/>
    </row>
    <row r="238" spans="1:47" s="169" customFormat="1" ht="18.75" thickBot="1">
      <c r="A238" s="166"/>
      <c r="B238" s="166"/>
      <c r="C238" s="156"/>
      <c r="D238" s="37" t="s">
        <v>154</v>
      </c>
      <c r="E238" s="37"/>
      <c r="F238" s="37"/>
      <c r="G238" s="37"/>
      <c r="H238" s="40" t="s">
        <v>252</v>
      </c>
      <c r="I238" s="148">
        <f t="shared" ref="I238:N238" si="69">SUM(I239:I239)</f>
        <v>0</v>
      </c>
      <c r="J238" s="148">
        <f t="shared" si="69"/>
        <v>0</v>
      </c>
      <c r="K238" s="148">
        <f t="shared" si="69"/>
        <v>0</v>
      </c>
      <c r="L238" s="148">
        <f t="shared" si="69"/>
        <v>0</v>
      </c>
      <c r="M238" s="148">
        <f t="shared" si="69"/>
        <v>0</v>
      </c>
      <c r="N238" s="157">
        <f t="shared" si="69"/>
        <v>0</v>
      </c>
      <c r="O238" s="31">
        <f t="shared" si="61"/>
        <v>0</v>
      </c>
      <c r="P238" s="218"/>
      <c r="Q238" s="219"/>
      <c r="R238" s="166"/>
      <c r="S238" s="166"/>
      <c r="T238" s="166"/>
      <c r="U238" s="166"/>
      <c r="V238" s="166"/>
      <c r="W238" s="166"/>
      <c r="X238" s="166"/>
      <c r="Y238" s="166"/>
      <c r="Z238" s="166"/>
      <c r="AA238" s="166"/>
      <c r="AB238" s="166"/>
      <c r="AC238" s="166"/>
      <c r="AD238" s="166"/>
      <c r="AE238" s="166"/>
      <c r="AF238" s="166"/>
      <c r="AG238" s="166"/>
      <c r="AH238" s="166"/>
      <c r="AI238" s="166"/>
      <c r="AJ238" s="166"/>
      <c r="AK238" s="166"/>
      <c r="AL238" s="166"/>
      <c r="AM238" s="166"/>
      <c r="AN238" s="166"/>
      <c r="AO238" s="166"/>
      <c r="AP238" s="166"/>
      <c r="AQ238" s="166"/>
      <c r="AR238" s="166"/>
      <c r="AS238" s="166"/>
      <c r="AT238" s="166"/>
      <c r="AU238" s="166"/>
    </row>
    <row r="239" spans="1:47" s="16" customFormat="1" ht="18.75" thickBot="1">
      <c r="A239" s="1"/>
      <c r="B239" s="1"/>
      <c r="C239" s="110"/>
      <c r="D239" s="57"/>
      <c r="E239" s="130" t="s">
        <v>24</v>
      </c>
      <c r="F239" s="130"/>
      <c r="G239" s="130"/>
      <c r="H239" s="272" t="s">
        <v>253</v>
      </c>
      <c r="I239" s="96">
        <v>0</v>
      </c>
      <c r="J239" s="96"/>
      <c r="K239" s="96"/>
      <c r="L239" s="96"/>
      <c r="M239" s="96"/>
      <c r="N239" s="96"/>
      <c r="O239" s="52">
        <f t="shared" si="61"/>
        <v>0</v>
      </c>
      <c r="P239" s="92"/>
      <c r="Q239" s="93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</row>
    <row r="240" spans="1:47" s="182" customFormat="1" ht="18.75" thickBot="1">
      <c r="A240" s="179"/>
      <c r="B240" s="179"/>
      <c r="C240" s="26" t="s">
        <v>254</v>
      </c>
      <c r="D240" s="27"/>
      <c r="E240" s="27"/>
      <c r="F240" s="27"/>
      <c r="G240" s="27"/>
      <c r="H240" s="138" t="s">
        <v>255</v>
      </c>
      <c r="I240" s="186">
        <f t="shared" ref="I240:N240" si="70">I241</f>
        <v>0</v>
      </c>
      <c r="J240" s="186">
        <f t="shared" si="70"/>
        <v>0</v>
      </c>
      <c r="K240" s="186">
        <f t="shared" si="70"/>
        <v>0</v>
      </c>
      <c r="L240" s="186">
        <f t="shared" si="70"/>
        <v>0</v>
      </c>
      <c r="M240" s="186">
        <f t="shared" si="70"/>
        <v>0</v>
      </c>
      <c r="N240" s="186">
        <f t="shared" si="70"/>
        <v>0</v>
      </c>
      <c r="O240" s="31">
        <f t="shared" si="61"/>
        <v>0</v>
      </c>
      <c r="P240" s="273"/>
      <c r="Q240" s="274"/>
      <c r="R240" s="179"/>
      <c r="S240" s="179"/>
      <c r="T240" s="179"/>
      <c r="U240" s="179"/>
      <c r="V240" s="179"/>
      <c r="W240" s="179"/>
      <c r="X240" s="179"/>
      <c r="Y240" s="179"/>
      <c r="Z240" s="179"/>
      <c r="AA240" s="179"/>
      <c r="AB240" s="179"/>
      <c r="AC240" s="179"/>
      <c r="AD240" s="179"/>
      <c r="AE240" s="179"/>
      <c r="AF240" s="179"/>
      <c r="AG240" s="179"/>
      <c r="AH240" s="179"/>
      <c r="AI240" s="179"/>
      <c r="AJ240" s="179"/>
      <c r="AK240" s="179"/>
      <c r="AL240" s="179"/>
      <c r="AM240" s="179"/>
      <c r="AN240" s="179"/>
      <c r="AO240" s="179"/>
      <c r="AP240" s="179"/>
      <c r="AQ240" s="179"/>
      <c r="AR240" s="179"/>
      <c r="AS240" s="179"/>
      <c r="AT240" s="179"/>
      <c r="AU240" s="179"/>
    </row>
    <row r="241" spans="1:47" s="169" customFormat="1" ht="18.75" thickBot="1">
      <c r="A241" s="166"/>
      <c r="B241" s="166"/>
      <c r="C241" s="156"/>
      <c r="D241" s="37" t="s">
        <v>22</v>
      </c>
      <c r="E241" s="37"/>
      <c r="F241" s="37"/>
      <c r="G241" s="37"/>
      <c r="H241" s="40" t="s">
        <v>256</v>
      </c>
      <c r="I241" s="148">
        <f t="shared" ref="I241:N241" si="71">SUM(I242:I242)</f>
        <v>0</v>
      </c>
      <c r="J241" s="148">
        <f t="shared" si="71"/>
        <v>0</v>
      </c>
      <c r="K241" s="148">
        <f>SUM(K242:K242)</f>
        <v>0</v>
      </c>
      <c r="L241" s="148">
        <f t="shared" si="71"/>
        <v>0</v>
      </c>
      <c r="M241" s="148">
        <f t="shared" si="71"/>
        <v>0</v>
      </c>
      <c r="N241" s="157">
        <f t="shared" si="71"/>
        <v>0</v>
      </c>
      <c r="O241" s="31">
        <f t="shared" si="61"/>
        <v>0</v>
      </c>
      <c r="P241" s="183"/>
      <c r="Q241" s="184"/>
      <c r="R241" s="166"/>
      <c r="S241" s="166"/>
      <c r="T241" s="166"/>
      <c r="U241" s="166"/>
      <c r="V241" s="166"/>
      <c r="W241" s="166"/>
      <c r="X241" s="166"/>
      <c r="Y241" s="166"/>
      <c r="Z241" s="166"/>
      <c r="AA241" s="166"/>
      <c r="AB241" s="166"/>
      <c r="AC241" s="166"/>
      <c r="AD241" s="166"/>
      <c r="AE241" s="166"/>
      <c r="AF241" s="166"/>
      <c r="AG241" s="166"/>
      <c r="AH241" s="166"/>
      <c r="AI241" s="166"/>
      <c r="AJ241" s="166"/>
      <c r="AK241" s="166"/>
      <c r="AL241" s="166"/>
      <c r="AM241" s="166"/>
      <c r="AN241" s="166"/>
      <c r="AO241" s="166"/>
      <c r="AP241" s="166"/>
      <c r="AQ241" s="166"/>
      <c r="AR241" s="166"/>
      <c r="AS241" s="166"/>
      <c r="AT241" s="166"/>
      <c r="AU241" s="166"/>
    </row>
    <row r="242" spans="1:47" s="169" customFormat="1" ht="18.75" thickBot="1">
      <c r="A242" s="166"/>
      <c r="B242" s="166"/>
      <c r="C242" s="254"/>
      <c r="D242" s="118"/>
      <c r="E242" s="119" t="s">
        <v>24</v>
      </c>
      <c r="F242" s="119"/>
      <c r="G242" s="119"/>
      <c r="H242" s="50" t="s">
        <v>257</v>
      </c>
      <c r="I242" s="163">
        <v>0</v>
      </c>
      <c r="J242" s="163"/>
      <c r="K242" s="163"/>
      <c r="L242" s="163"/>
      <c r="M242" s="163"/>
      <c r="N242" s="163"/>
      <c r="O242" s="52">
        <f t="shared" si="61"/>
        <v>0</v>
      </c>
      <c r="P242" s="256"/>
      <c r="Q242" s="257"/>
      <c r="R242" s="166"/>
      <c r="S242" s="166"/>
      <c r="T242" s="166"/>
      <c r="U242" s="166"/>
      <c r="V242" s="166"/>
      <c r="W242" s="166"/>
      <c r="X242" s="166"/>
      <c r="Y242" s="166"/>
      <c r="Z242" s="166"/>
      <c r="AA242" s="166"/>
      <c r="AB242" s="166"/>
      <c r="AC242" s="166"/>
      <c r="AD242" s="166"/>
      <c r="AE242" s="166"/>
      <c r="AF242" s="166"/>
      <c r="AG242" s="166"/>
      <c r="AH242" s="166"/>
      <c r="AI242" s="166"/>
      <c r="AJ242" s="166"/>
      <c r="AK242" s="166"/>
      <c r="AL242" s="166"/>
      <c r="AM242" s="166"/>
      <c r="AN242" s="166"/>
      <c r="AO242" s="166"/>
      <c r="AP242" s="166"/>
      <c r="AQ242" s="166"/>
      <c r="AR242" s="166"/>
      <c r="AS242" s="166"/>
      <c r="AT242" s="166"/>
      <c r="AU242" s="166"/>
    </row>
    <row r="243" spans="1:47" s="182" customFormat="1" ht="18.75" thickBot="1">
      <c r="A243" s="179"/>
      <c r="B243" s="179"/>
      <c r="C243" s="136" t="s">
        <v>258</v>
      </c>
      <c r="D243" s="137"/>
      <c r="E243" s="137"/>
      <c r="F243" s="137"/>
      <c r="G243" s="137"/>
      <c r="H243" s="29" t="s">
        <v>259</v>
      </c>
      <c r="I243" s="186">
        <f t="shared" ref="I243:N243" si="72">I244+I247</f>
        <v>30034</v>
      </c>
      <c r="J243" s="186">
        <f t="shared" si="72"/>
        <v>141943</v>
      </c>
      <c r="K243" s="186">
        <f t="shared" si="72"/>
        <v>0</v>
      </c>
      <c r="L243" s="186">
        <f t="shared" si="72"/>
        <v>0</v>
      </c>
      <c r="M243" s="186">
        <f t="shared" si="72"/>
        <v>0</v>
      </c>
      <c r="N243" s="30">
        <f t="shared" si="72"/>
        <v>0</v>
      </c>
      <c r="O243" s="213">
        <f t="shared" si="61"/>
        <v>171977</v>
      </c>
      <c r="P243" s="180"/>
      <c r="Q243" s="181"/>
      <c r="R243" s="179"/>
      <c r="S243" s="179"/>
      <c r="T243" s="179"/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179"/>
      <c r="AT243" s="179"/>
      <c r="AU243" s="179"/>
    </row>
    <row r="244" spans="1:47" s="169" customFormat="1" ht="18.75" thickBot="1">
      <c r="A244" s="166"/>
      <c r="B244" s="166"/>
      <c r="C244" s="156"/>
      <c r="D244" s="37" t="s">
        <v>22</v>
      </c>
      <c r="E244" s="37"/>
      <c r="F244" s="37"/>
      <c r="G244" s="37"/>
      <c r="H244" s="40" t="s">
        <v>260</v>
      </c>
      <c r="I244" s="148">
        <f t="shared" ref="I244:N244" si="73">SUM(I245:I246)</f>
        <v>30034</v>
      </c>
      <c r="J244" s="148">
        <f t="shared" si="73"/>
        <v>0</v>
      </c>
      <c r="K244" s="148">
        <f t="shared" si="73"/>
        <v>0</v>
      </c>
      <c r="L244" s="148">
        <f t="shared" si="73"/>
        <v>0</v>
      </c>
      <c r="M244" s="148">
        <f t="shared" si="73"/>
        <v>0</v>
      </c>
      <c r="N244" s="157">
        <f t="shared" si="73"/>
        <v>0</v>
      </c>
      <c r="O244" s="213">
        <f t="shared" si="61"/>
        <v>30034</v>
      </c>
      <c r="P244" s="183"/>
      <c r="Q244" s="184"/>
      <c r="R244" s="166"/>
      <c r="S244" s="166"/>
      <c r="T244" s="166"/>
      <c r="U244" s="166"/>
      <c r="V244" s="166"/>
      <c r="W244" s="166"/>
      <c r="X244" s="166"/>
      <c r="Y244" s="166"/>
      <c r="Z244" s="166"/>
      <c r="AA244" s="166"/>
      <c r="AB244" s="166"/>
      <c r="AC244" s="166"/>
      <c r="AD244" s="166"/>
      <c r="AE244" s="166"/>
      <c r="AF244" s="166"/>
      <c r="AG244" s="166"/>
      <c r="AH244" s="166"/>
      <c r="AI244" s="166"/>
      <c r="AJ244" s="166"/>
      <c r="AK244" s="166"/>
      <c r="AL244" s="166"/>
      <c r="AM244" s="166"/>
      <c r="AN244" s="166"/>
      <c r="AO244" s="166"/>
      <c r="AP244" s="166"/>
      <c r="AQ244" s="166"/>
      <c r="AR244" s="166"/>
      <c r="AS244" s="166"/>
      <c r="AT244" s="166"/>
      <c r="AU244" s="166"/>
    </row>
    <row r="245" spans="1:47" s="267" customFormat="1" ht="18.75" thickBot="1">
      <c r="A245" s="264"/>
      <c r="B245" s="264"/>
      <c r="C245" s="275"/>
      <c r="D245" s="175"/>
      <c r="E245" s="175" t="s">
        <v>24</v>
      </c>
      <c r="F245" s="175"/>
      <c r="G245" s="175"/>
      <c r="H245" s="40" t="s">
        <v>261</v>
      </c>
      <c r="I245" s="104">
        <v>10</v>
      </c>
      <c r="J245" s="148"/>
      <c r="K245" s="148"/>
      <c r="L245" s="148"/>
      <c r="M245" s="148"/>
      <c r="N245" s="148"/>
      <c r="O245" s="213">
        <f t="shared" si="61"/>
        <v>10</v>
      </c>
      <c r="P245" s="265"/>
      <c r="Q245" s="266"/>
      <c r="R245" s="264"/>
      <c r="S245" s="264"/>
      <c r="T245" s="264"/>
      <c r="U245" s="264"/>
      <c r="V245" s="264"/>
      <c r="W245" s="264"/>
      <c r="X245" s="264"/>
      <c r="Y245" s="264"/>
      <c r="Z245" s="264"/>
      <c r="AA245" s="264"/>
      <c r="AB245" s="264"/>
      <c r="AC245" s="264"/>
      <c r="AD245" s="264"/>
      <c r="AE245" s="264"/>
      <c r="AF245" s="264"/>
      <c r="AG245" s="264"/>
      <c r="AH245" s="264"/>
      <c r="AI245" s="264"/>
      <c r="AJ245" s="264"/>
      <c r="AK245" s="264"/>
      <c r="AL245" s="264"/>
      <c r="AM245" s="264"/>
      <c r="AN245" s="264"/>
      <c r="AO245" s="264"/>
      <c r="AP245" s="264"/>
      <c r="AQ245" s="264"/>
      <c r="AR245" s="264"/>
      <c r="AS245" s="264"/>
      <c r="AT245" s="264"/>
      <c r="AU245" s="264"/>
    </row>
    <row r="246" spans="1:47" s="267" customFormat="1" ht="18.75" thickBot="1">
      <c r="A246" s="264"/>
      <c r="B246" s="264"/>
      <c r="C246" s="214"/>
      <c r="D246" s="215"/>
      <c r="E246" s="215" t="s">
        <v>27</v>
      </c>
      <c r="F246" s="215"/>
      <c r="G246" s="215"/>
      <c r="H246" s="40" t="s">
        <v>262</v>
      </c>
      <c r="I246" s="104">
        <v>30024</v>
      </c>
      <c r="J246" s="148"/>
      <c r="K246" s="148"/>
      <c r="L246" s="148"/>
      <c r="M246" s="148"/>
      <c r="N246" s="148"/>
      <c r="O246" s="213">
        <f t="shared" si="61"/>
        <v>30024</v>
      </c>
      <c r="P246" s="276"/>
      <c r="Q246" s="277"/>
      <c r="R246" s="264"/>
      <c r="S246" s="264"/>
      <c r="T246" s="264"/>
      <c r="U246" s="264"/>
      <c r="V246" s="264"/>
      <c r="W246" s="264"/>
      <c r="X246" s="264"/>
      <c r="Y246" s="264"/>
      <c r="Z246" s="264"/>
      <c r="AA246" s="264"/>
      <c r="AB246" s="264"/>
      <c r="AC246" s="264"/>
      <c r="AD246" s="264"/>
      <c r="AE246" s="264"/>
      <c r="AF246" s="264"/>
      <c r="AG246" s="264"/>
      <c r="AH246" s="264"/>
      <c r="AI246" s="264"/>
      <c r="AJ246" s="264"/>
      <c r="AK246" s="264"/>
      <c r="AL246" s="264"/>
      <c r="AM246" s="264"/>
      <c r="AN246" s="264"/>
      <c r="AO246" s="264"/>
      <c r="AP246" s="264"/>
      <c r="AQ246" s="264"/>
      <c r="AR246" s="264"/>
      <c r="AS246" s="264"/>
      <c r="AT246" s="264"/>
      <c r="AU246" s="264"/>
    </row>
    <row r="247" spans="1:47" s="169" customFormat="1" ht="18.75" thickBot="1">
      <c r="A247" s="166"/>
      <c r="B247" s="166"/>
      <c r="C247" s="156"/>
      <c r="D247" s="37" t="s">
        <v>82</v>
      </c>
      <c r="E247" s="37"/>
      <c r="F247" s="37"/>
      <c r="G247" s="37"/>
      <c r="H247" s="40" t="s">
        <v>263</v>
      </c>
      <c r="I247" s="148">
        <f>I248+I249</f>
        <v>0</v>
      </c>
      <c r="J247" s="148">
        <f>SUM(J248:J249)</f>
        <v>141943</v>
      </c>
      <c r="K247" s="148">
        <f>SUM(K248:K249)</f>
        <v>0</v>
      </c>
      <c r="L247" s="148">
        <f>SUM(L248:L249)</f>
        <v>0</v>
      </c>
      <c r="M247" s="148">
        <f>SUM(M248:M249)</f>
        <v>0</v>
      </c>
      <c r="N247" s="157">
        <f>SUM(N248:N249)</f>
        <v>0</v>
      </c>
      <c r="O247" s="213">
        <f t="shared" si="61"/>
        <v>141943</v>
      </c>
      <c r="P247" s="167"/>
      <c r="Q247" s="168"/>
      <c r="R247" s="166"/>
      <c r="S247" s="166"/>
      <c r="T247" s="166"/>
      <c r="U247" s="166"/>
      <c r="V247" s="166"/>
      <c r="W247" s="166"/>
      <c r="X247" s="166"/>
      <c r="Y247" s="166"/>
      <c r="Z247" s="166"/>
      <c r="AA247" s="166"/>
      <c r="AB247" s="166"/>
      <c r="AC247" s="166"/>
      <c r="AD247" s="166"/>
      <c r="AE247" s="166"/>
      <c r="AF247" s="166"/>
      <c r="AG247" s="166"/>
      <c r="AH247" s="166"/>
      <c r="AI247" s="166"/>
      <c r="AJ247" s="166"/>
      <c r="AK247" s="166"/>
      <c r="AL247" s="166"/>
      <c r="AM247" s="166"/>
      <c r="AN247" s="166"/>
      <c r="AO247" s="166"/>
      <c r="AP247" s="166"/>
      <c r="AQ247" s="166"/>
      <c r="AR247" s="166"/>
      <c r="AS247" s="166"/>
      <c r="AT247" s="166"/>
      <c r="AU247" s="166"/>
    </row>
    <row r="248" spans="1:47" s="267" customFormat="1" ht="18.75" thickBot="1">
      <c r="A248" s="264"/>
      <c r="B248" s="264"/>
      <c r="C248" s="278"/>
      <c r="D248" s="191"/>
      <c r="E248" s="191" t="s">
        <v>24</v>
      </c>
      <c r="F248" s="191"/>
      <c r="G248" s="191"/>
      <c r="H248" s="40" t="s">
        <v>264</v>
      </c>
      <c r="I248" s="104">
        <v>0</v>
      </c>
      <c r="J248" s="148"/>
      <c r="K248" s="148"/>
      <c r="L248" s="148"/>
      <c r="M248" s="148"/>
      <c r="N248" s="148"/>
      <c r="O248" s="213">
        <f t="shared" si="61"/>
        <v>0</v>
      </c>
      <c r="P248" s="276"/>
      <c r="Q248" s="277"/>
      <c r="R248" s="264"/>
      <c r="S248" s="264"/>
      <c r="T248" s="264"/>
      <c r="U248" s="264"/>
      <c r="V248" s="264"/>
      <c r="W248" s="264"/>
      <c r="X248" s="264"/>
      <c r="Y248" s="264"/>
      <c r="Z248" s="264"/>
      <c r="AA248" s="264"/>
      <c r="AB248" s="264"/>
      <c r="AC248" s="264"/>
      <c r="AD248" s="264"/>
      <c r="AE248" s="264"/>
      <c r="AF248" s="264"/>
      <c r="AG248" s="264"/>
      <c r="AH248" s="264"/>
      <c r="AI248" s="264"/>
      <c r="AJ248" s="264"/>
      <c r="AK248" s="264"/>
      <c r="AL248" s="264"/>
      <c r="AM248" s="264"/>
      <c r="AN248" s="264"/>
      <c r="AO248" s="264"/>
      <c r="AP248" s="264"/>
      <c r="AQ248" s="264"/>
      <c r="AR248" s="264"/>
      <c r="AS248" s="264"/>
      <c r="AT248" s="264"/>
      <c r="AU248" s="264"/>
    </row>
    <row r="249" spans="1:47" s="267" customFormat="1" ht="18.75" thickBot="1">
      <c r="A249" s="264"/>
      <c r="B249" s="264"/>
      <c r="C249" s="279"/>
      <c r="D249" s="280"/>
      <c r="E249" s="280" t="s">
        <v>30</v>
      </c>
      <c r="F249" s="280"/>
      <c r="G249" s="280"/>
      <c r="H249" s="40" t="s">
        <v>265</v>
      </c>
      <c r="I249" s="148"/>
      <c r="J249" s="104">
        <v>141943</v>
      </c>
      <c r="K249" s="148"/>
      <c r="L249" s="148"/>
      <c r="M249" s="148"/>
      <c r="N249" s="148"/>
      <c r="O249" s="213">
        <f t="shared" si="61"/>
        <v>141943</v>
      </c>
      <c r="P249" s="281"/>
      <c r="Q249" s="282"/>
      <c r="R249" s="264"/>
      <c r="S249" s="264"/>
      <c r="T249" s="264"/>
      <c r="U249" s="264"/>
      <c r="V249" s="264"/>
      <c r="W249" s="264"/>
      <c r="X249" s="264"/>
      <c r="Y249" s="264"/>
      <c r="Z249" s="264"/>
      <c r="AA249" s="264"/>
      <c r="AB249" s="264"/>
      <c r="AC249" s="264"/>
      <c r="AD249" s="264"/>
      <c r="AE249" s="264"/>
      <c r="AF249" s="264"/>
      <c r="AG249" s="264"/>
      <c r="AH249" s="264"/>
      <c r="AI249" s="264"/>
      <c r="AJ249" s="264"/>
      <c r="AK249" s="264"/>
      <c r="AL249" s="264"/>
      <c r="AM249" s="264"/>
      <c r="AN249" s="264"/>
      <c r="AO249" s="264"/>
      <c r="AP249" s="264"/>
      <c r="AQ249" s="264"/>
      <c r="AR249" s="264"/>
      <c r="AS249" s="264"/>
      <c r="AT249" s="264"/>
      <c r="AU249" s="264"/>
    </row>
    <row r="250" spans="1:47" s="182" customFormat="1" ht="18.75" thickBot="1">
      <c r="A250" s="179"/>
      <c r="B250" s="179"/>
      <c r="C250" s="136" t="s">
        <v>266</v>
      </c>
      <c r="D250" s="137"/>
      <c r="E250" s="137"/>
      <c r="F250" s="137"/>
      <c r="G250" s="137"/>
      <c r="H250" s="29" t="s">
        <v>267</v>
      </c>
      <c r="I250" s="186">
        <f>I251</f>
        <v>10</v>
      </c>
      <c r="J250" s="186">
        <f>J252</f>
        <v>10</v>
      </c>
      <c r="K250" s="186">
        <f>K252</f>
        <v>0</v>
      </c>
      <c r="L250" s="186">
        <f>L252</f>
        <v>0</v>
      </c>
      <c r="M250" s="186">
        <f>M252</f>
        <v>0</v>
      </c>
      <c r="N250" s="186">
        <f>N252</f>
        <v>0</v>
      </c>
      <c r="O250" s="213">
        <f t="shared" si="61"/>
        <v>20</v>
      </c>
      <c r="P250" s="243"/>
      <c r="Q250" s="244"/>
      <c r="R250" s="179"/>
      <c r="S250" s="179"/>
      <c r="T250" s="179"/>
      <c r="U250" s="179"/>
      <c r="V250" s="179"/>
      <c r="W250" s="179"/>
      <c r="X250" s="179"/>
      <c r="Y250" s="179"/>
      <c r="Z250" s="179"/>
      <c r="AA250" s="179"/>
      <c r="AB250" s="179"/>
      <c r="AC250" s="179"/>
      <c r="AD250" s="179"/>
      <c r="AE250" s="179"/>
      <c r="AF250" s="179"/>
      <c r="AG250" s="179"/>
      <c r="AH250" s="179"/>
      <c r="AI250" s="179"/>
      <c r="AJ250" s="179"/>
      <c r="AK250" s="179"/>
      <c r="AL250" s="179"/>
      <c r="AM250" s="179"/>
      <c r="AN250" s="179"/>
      <c r="AO250" s="179"/>
      <c r="AP250" s="179"/>
      <c r="AQ250" s="179"/>
      <c r="AR250" s="179"/>
      <c r="AS250" s="179"/>
      <c r="AT250" s="179"/>
      <c r="AU250" s="179"/>
    </row>
    <row r="251" spans="1:47" s="169" customFormat="1" ht="18.75" thickBot="1">
      <c r="A251" s="166"/>
      <c r="B251" s="166"/>
      <c r="C251" s="172"/>
      <c r="D251" s="151" t="s">
        <v>99</v>
      </c>
      <c r="E251" s="151"/>
      <c r="F251" s="151"/>
      <c r="G251" s="151"/>
      <c r="H251" s="40" t="s">
        <v>205</v>
      </c>
      <c r="I251" s="148">
        <f>I252+I254</f>
        <v>10</v>
      </c>
      <c r="J251" s="148">
        <f>J252</f>
        <v>10</v>
      </c>
      <c r="K251" s="148">
        <f>K252</f>
        <v>0</v>
      </c>
      <c r="L251" s="148">
        <f>L252</f>
        <v>0</v>
      </c>
      <c r="M251" s="148">
        <f>M252</f>
        <v>0</v>
      </c>
      <c r="N251" s="148">
        <f>N252</f>
        <v>0</v>
      </c>
      <c r="O251" s="213">
        <f t="shared" si="61"/>
        <v>20</v>
      </c>
      <c r="P251" s="167"/>
      <c r="Q251" s="168"/>
      <c r="R251" s="166"/>
      <c r="S251" s="166"/>
      <c r="T251" s="166"/>
      <c r="U251" s="166"/>
      <c r="V251" s="166"/>
      <c r="W251" s="166"/>
      <c r="X251" s="166"/>
      <c r="Y251" s="166"/>
      <c r="Z251" s="166"/>
      <c r="AA251" s="166"/>
      <c r="AB251" s="166"/>
      <c r="AC251" s="166"/>
      <c r="AD251" s="166"/>
      <c r="AE251" s="166"/>
      <c r="AF251" s="166"/>
      <c r="AG251" s="166"/>
      <c r="AH251" s="166"/>
      <c r="AI251" s="166"/>
      <c r="AJ251" s="166"/>
      <c r="AK251" s="166"/>
      <c r="AL251" s="166"/>
      <c r="AM251" s="166"/>
      <c r="AN251" s="166"/>
      <c r="AO251" s="166"/>
      <c r="AP251" s="166"/>
      <c r="AQ251" s="166"/>
      <c r="AR251" s="166"/>
      <c r="AS251" s="166"/>
      <c r="AT251" s="166"/>
      <c r="AU251" s="166"/>
    </row>
    <row r="252" spans="1:47" s="169" customFormat="1" ht="18.75" thickBot="1">
      <c r="A252" s="166"/>
      <c r="B252" s="166"/>
      <c r="C252" s="283"/>
      <c r="D252" s="185"/>
      <c r="E252" s="185" t="s">
        <v>24</v>
      </c>
      <c r="F252" s="185"/>
      <c r="G252" s="185"/>
      <c r="H252" s="50" t="s">
        <v>268</v>
      </c>
      <c r="I252" s="163">
        <f t="shared" ref="I252:N252" si="74">SUM(I253:I253)</f>
        <v>0</v>
      </c>
      <c r="J252" s="163">
        <f t="shared" si="74"/>
        <v>10</v>
      </c>
      <c r="K252" s="163">
        <f t="shared" si="74"/>
        <v>0</v>
      </c>
      <c r="L252" s="163">
        <f t="shared" si="74"/>
        <v>0</v>
      </c>
      <c r="M252" s="163">
        <f t="shared" si="74"/>
        <v>0</v>
      </c>
      <c r="N252" s="163">
        <f t="shared" si="74"/>
        <v>0</v>
      </c>
      <c r="O252" s="52">
        <f t="shared" si="61"/>
        <v>10</v>
      </c>
      <c r="P252" s="167"/>
      <c r="Q252" s="168"/>
      <c r="R252" s="166"/>
      <c r="S252" s="166"/>
      <c r="T252" s="166"/>
      <c r="U252" s="166"/>
      <c r="V252" s="166"/>
      <c r="W252" s="166"/>
      <c r="X252" s="166"/>
      <c r="Y252" s="166"/>
      <c r="Z252" s="166"/>
      <c r="AA252" s="166"/>
      <c r="AB252" s="166"/>
      <c r="AC252" s="166"/>
      <c r="AD252" s="166"/>
      <c r="AE252" s="166"/>
      <c r="AF252" s="166"/>
      <c r="AG252" s="166"/>
      <c r="AH252" s="166"/>
      <c r="AI252" s="166"/>
      <c r="AJ252" s="166"/>
      <c r="AK252" s="166"/>
      <c r="AL252" s="166"/>
      <c r="AM252" s="166"/>
      <c r="AN252" s="166"/>
      <c r="AO252" s="166"/>
      <c r="AP252" s="166"/>
      <c r="AQ252" s="166"/>
      <c r="AR252" s="166"/>
      <c r="AS252" s="166"/>
      <c r="AT252" s="166"/>
      <c r="AU252" s="166"/>
    </row>
    <row r="253" spans="1:47" s="169" customFormat="1" ht="18.75" thickBot="1">
      <c r="A253" s="166"/>
      <c r="B253" s="166"/>
      <c r="C253" s="251"/>
      <c r="D253" s="130"/>
      <c r="E253" s="130"/>
      <c r="F253" s="57" t="s">
        <v>24</v>
      </c>
      <c r="G253" s="57"/>
      <c r="H253" s="284" t="s">
        <v>269</v>
      </c>
      <c r="I253" s="285"/>
      <c r="J253" s="447">
        <v>10</v>
      </c>
      <c r="K253" s="285"/>
      <c r="L253" s="285"/>
      <c r="M253" s="285"/>
      <c r="N253" s="285"/>
      <c r="O253" s="149">
        <f t="shared" si="61"/>
        <v>10</v>
      </c>
      <c r="P253" s="167"/>
      <c r="Q253" s="168"/>
      <c r="R253" s="166"/>
      <c r="S253" s="166"/>
      <c r="T253" s="166"/>
      <c r="U253" s="166"/>
      <c r="V253" s="166"/>
      <c r="W253" s="166"/>
      <c r="X253" s="166"/>
      <c r="Y253" s="166"/>
      <c r="Z253" s="166"/>
      <c r="AA253" s="166"/>
      <c r="AB253" s="166"/>
      <c r="AC253" s="166"/>
      <c r="AD253" s="166"/>
      <c r="AE253" s="166"/>
      <c r="AF253" s="166"/>
      <c r="AG253" s="166"/>
      <c r="AH253" s="166"/>
      <c r="AI253" s="166"/>
      <c r="AJ253" s="166"/>
      <c r="AK253" s="166"/>
      <c r="AL253" s="166"/>
      <c r="AM253" s="166"/>
      <c r="AN253" s="166"/>
      <c r="AO253" s="166"/>
      <c r="AP253" s="166"/>
      <c r="AQ253" s="166"/>
      <c r="AR253" s="166"/>
      <c r="AS253" s="166"/>
      <c r="AT253" s="166"/>
      <c r="AU253" s="166"/>
    </row>
    <row r="254" spans="1:47" s="169" customFormat="1" ht="18.75" thickBot="1">
      <c r="A254" s="166"/>
      <c r="B254" s="166"/>
      <c r="C254" s="251"/>
      <c r="D254" s="130"/>
      <c r="E254" s="130" t="s">
        <v>220</v>
      </c>
      <c r="F254" s="57"/>
      <c r="G254" s="57"/>
      <c r="H254" s="135" t="s">
        <v>270</v>
      </c>
      <c r="I254" s="286">
        <v>10</v>
      </c>
      <c r="J254" s="286"/>
      <c r="K254" s="286"/>
      <c r="L254" s="286"/>
      <c r="M254" s="286"/>
      <c r="N254" s="286"/>
      <c r="O254" s="149">
        <f t="shared" si="61"/>
        <v>10</v>
      </c>
      <c r="P254" s="167"/>
      <c r="Q254" s="168"/>
      <c r="R254" s="166"/>
      <c r="S254" s="166"/>
      <c r="T254" s="166"/>
      <c r="U254" s="166"/>
      <c r="V254" s="166"/>
      <c r="W254" s="166"/>
      <c r="X254" s="166"/>
      <c r="Y254" s="166"/>
      <c r="Z254" s="166"/>
      <c r="AA254" s="166"/>
      <c r="AB254" s="166"/>
      <c r="AC254" s="166"/>
      <c r="AD254" s="166"/>
      <c r="AE254" s="166"/>
      <c r="AF254" s="166"/>
      <c r="AG254" s="166"/>
      <c r="AH254" s="166"/>
      <c r="AI254" s="166"/>
      <c r="AJ254" s="166"/>
      <c r="AK254" s="166"/>
      <c r="AL254" s="166"/>
      <c r="AM254" s="166"/>
      <c r="AN254" s="166"/>
      <c r="AO254" s="166"/>
      <c r="AP254" s="166"/>
      <c r="AQ254" s="166"/>
      <c r="AR254" s="166"/>
      <c r="AS254" s="166"/>
      <c r="AT254" s="166"/>
      <c r="AU254" s="166"/>
    </row>
    <row r="255" spans="1:47" s="34" customFormat="1" ht="18.75" thickBot="1">
      <c r="A255" s="25"/>
      <c r="B255" s="25"/>
      <c r="C255" s="26" t="s">
        <v>271</v>
      </c>
      <c r="D255" s="27"/>
      <c r="E255" s="27"/>
      <c r="F255" s="27"/>
      <c r="G255" s="27"/>
      <c r="H255" s="29" t="s">
        <v>272</v>
      </c>
      <c r="I255" s="186">
        <f t="shared" ref="I255:N255" si="75">I256</f>
        <v>10</v>
      </c>
      <c r="J255" s="186">
        <f t="shared" si="75"/>
        <v>0</v>
      </c>
      <c r="K255" s="186">
        <f t="shared" si="75"/>
        <v>0</v>
      </c>
      <c r="L255" s="186">
        <f t="shared" si="75"/>
        <v>0</v>
      </c>
      <c r="M255" s="186">
        <f t="shared" si="75"/>
        <v>0</v>
      </c>
      <c r="N255" s="186">
        <f t="shared" si="75"/>
        <v>0</v>
      </c>
      <c r="O255" s="31">
        <f t="shared" si="61"/>
        <v>10</v>
      </c>
      <c r="P255" s="287"/>
      <c r="Q255" s="33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</row>
    <row r="256" spans="1:47" s="169" customFormat="1" ht="18.75" thickBot="1">
      <c r="A256" s="166"/>
      <c r="B256" s="166"/>
      <c r="C256" s="156"/>
      <c r="D256" s="37" t="s">
        <v>154</v>
      </c>
      <c r="E256" s="37"/>
      <c r="F256" s="37"/>
      <c r="G256" s="37"/>
      <c r="H256" s="40" t="s">
        <v>273</v>
      </c>
      <c r="I256" s="104">
        <v>10</v>
      </c>
      <c r="J256" s="148"/>
      <c r="K256" s="148"/>
      <c r="L256" s="148"/>
      <c r="M256" s="148"/>
      <c r="N256" s="157"/>
      <c r="O256" s="31">
        <f t="shared" si="61"/>
        <v>10</v>
      </c>
      <c r="P256" s="183">
        <v>671917</v>
      </c>
      <c r="Q256" s="184"/>
      <c r="R256" s="166"/>
      <c r="S256" s="166"/>
      <c r="T256" s="166"/>
      <c r="U256" s="166"/>
      <c r="V256" s="166"/>
      <c r="W256" s="166"/>
      <c r="X256" s="166"/>
      <c r="Y256" s="166"/>
      <c r="Z256" s="166"/>
      <c r="AA256" s="166"/>
      <c r="AB256" s="166"/>
      <c r="AC256" s="166"/>
      <c r="AD256" s="166"/>
      <c r="AE256" s="166"/>
      <c r="AF256" s="166"/>
      <c r="AG256" s="166"/>
      <c r="AH256" s="166"/>
      <c r="AI256" s="166"/>
      <c r="AJ256" s="166"/>
      <c r="AK256" s="166"/>
      <c r="AL256" s="166"/>
      <c r="AM256" s="166"/>
      <c r="AN256" s="166"/>
      <c r="AO256" s="166"/>
      <c r="AP256" s="166"/>
      <c r="AQ256" s="166"/>
      <c r="AR256" s="166"/>
      <c r="AS256" s="166"/>
      <c r="AT256" s="166"/>
      <c r="AU256" s="166"/>
    </row>
    <row r="257" spans="1:47" s="169" customFormat="1" ht="18.75" thickBot="1">
      <c r="A257" s="166"/>
      <c r="B257" s="166"/>
      <c r="C257" s="136" t="s">
        <v>274</v>
      </c>
      <c r="D257" s="288"/>
      <c r="E257" s="288"/>
      <c r="F257" s="288"/>
      <c r="G257" s="288"/>
      <c r="H257" s="138" t="s">
        <v>275</v>
      </c>
      <c r="I257" s="148">
        <v>10</v>
      </c>
      <c r="J257" s="148"/>
      <c r="K257" s="148"/>
      <c r="L257" s="148"/>
      <c r="M257" s="148"/>
      <c r="N257" s="148"/>
      <c r="O257" s="31">
        <f t="shared" si="61"/>
        <v>10</v>
      </c>
      <c r="P257" s="218"/>
      <c r="Q257" s="219"/>
      <c r="R257" s="166"/>
      <c r="S257" s="166"/>
      <c r="T257" s="166"/>
      <c r="U257" s="166"/>
      <c r="V257" s="166"/>
      <c r="W257" s="166"/>
      <c r="X257" s="166"/>
      <c r="Y257" s="166"/>
      <c r="Z257" s="166"/>
      <c r="AA257" s="166"/>
      <c r="AB257" s="166"/>
      <c r="AC257" s="166"/>
      <c r="AD257" s="166"/>
      <c r="AE257" s="166"/>
      <c r="AF257" s="166"/>
      <c r="AG257" s="166"/>
      <c r="AH257" s="166"/>
      <c r="AI257" s="166"/>
      <c r="AJ257" s="166"/>
      <c r="AK257" s="166"/>
      <c r="AL257" s="166"/>
      <c r="AM257" s="166"/>
      <c r="AN257" s="166"/>
      <c r="AO257" s="166"/>
      <c r="AP257" s="166"/>
      <c r="AQ257" s="166"/>
      <c r="AR257" s="166"/>
      <c r="AS257" s="166"/>
      <c r="AT257" s="166"/>
      <c r="AU257" s="166"/>
    </row>
    <row r="258" spans="1:47" s="160" customFormat="1" ht="21.75" thickBot="1">
      <c r="A258" s="155"/>
      <c r="B258" s="155"/>
      <c r="C258" s="289"/>
      <c r="D258" s="290"/>
      <c r="E258" s="291"/>
      <c r="F258" s="291"/>
      <c r="G258" s="291"/>
      <c r="H258" s="292" t="s">
        <v>276</v>
      </c>
      <c r="I258" s="293">
        <f t="shared" ref="I258:N258" si="76">I14+I116+I186+I192+I218+I220+I226+I240+I243+I250+I255+I257</f>
        <v>1105038</v>
      </c>
      <c r="J258" s="293">
        <f t="shared" si="76"/>
        <v>392153</v>
      </c>
      <c r="K258" s="293">
        <f t="shared" si="76"/>
        <v>48000</v>
      </c>
      <c r="L258" s="293">
        <f t="shared" si="76"/>
        <v>84310</v>
      </c>
      <c r="M258" s="293">
        <f t="shared" si="76"/>
        <v>11825</v>
      </c>
      <c r="N258" s="294">
        <f t="shared" si="76"/>
        <v>8100</v>
      </c>
      <c r="O258" s="295">
        <f t="shared" si="61"/>
        <v>1649426</v>
      </c>
      <c r="P258" s="296"/>
      <c r="Q258" s="297"/>
      <c r="R258" s="155"/>
      <c r="S258" s="155"/>
      <c r="T258" s="155"/>
      <c r="U258" s="155"/>
      <c r="V258" s="155"/>
      <c r="W258" s="155"/>
      <c r="X258" s="155"/>
      <c r="Y258" s="155"/>
      <c r="Z258" s="155"/>
      <c r="AA258" s="155"/>
      <c r="AB258" s="155"/>
      <c r="AC258" s="155"/>
      <c r="AD258" s="155"/>
      <c r="AE258" s="155"/>
      <c r="AF258" s="155"/>
      <c r="AG258" s="155"/>
      <c r="AH258" s="155"/>
      <c r="AI258" s="155"/>
      <c r="AJ258" s="155"/>
      <c r="AK258" s="155"/>
      <c r="AL258" s="155"/>
      <c r="AM258" s="155"/>
      <c r="AN258" s="155"/>
      <c r="AO258" s="155"/>
      <c r="AP258" s="155"/>
      <c r="AQ258" s="155"/>
      <c r="AR258" s="155"/>
      <c r="AS258" s="155"/>
      <c r="AT258" s="155"/>
      <c r="AU258" s="155"/>
    </row>
    <row r="259" spans="1:47" s="16" customFormat="1">
      <c r="A259" s="1"/>
      <c r="B259" s="1"/>
      <c r="C259" s="298"/>
      <c r="D259" s="298"/>
      <c r="E259" s="299"/>
      <c r="F259" s="300"/>
      <c r="G259" s="300"/>
      <c r="H259" s="1"/>
      <c r="I259" s="301"/>
      <c r="J259" s="9"/>
      <c r="K259" s="9"/>
      <c r="L259" s="1"/>
      <c r="M259" s="9"/>
      <c r="N259" s="9"/>
      <c r="O259" s="9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</row>
    <row r="260" spans="1:47" s="16" customFormat="1">
      <c r="A260" s="1"/>
      <c r="B260" s="1"/>
      <c r="C260" s="298"/>
      <c r="D260" s="298"/>
      <c r="E260" s="299"/>
      <c r="F260" s="300"/>
      <c r="G260" s="300"/>
      <c r="H260" s="1"/>
      <c r="I260" s="301"/>
      <c r="J260" s="9"/>
      <c r="K260" s="9"/>
      <c r="L260" s="1"/>
      <c r="M260" s="9"/>
      <c r="N260" s="9"/>
      <c r="O260" s="9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</row>
    <row r="261" spans="1:47" s="16" customFormat="1">
      <c r="A261" s="1"/>
      <c r="B261" s="1"/>
      <c r="C261" s="298"/>
      <c r="D261" s="298"/>
      <c r="E261" s="299"/>
      <c r="F261" s="300"/>
      <c r="G261" s="300"/>
      <c r="H261" s="1"/>
      <c r="I261" s="301"/>
      <c r="J261" s="9"/>
      <c r="K261" s="9"/>
      <c r="L261" s="1"/>
      <c r="M261" s="9"/>
      <c r="N261" s="9"/>
      <c r="O261" s="9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</row>
    <row r="262" spans="1:47" s="16" customFormat="1">
      <c r="A262" s="1"/>
      <c r="B262" s="1"/>
      <c r="C262" s="298"/>
      <c r="D262" s="298"/>
      <c r="E262" s="299"/>
      <c r="F262" s="300"/>
      <c r="G262" s="300"/>
      <c r="H262" s="1"/>
      <c r="I262" s="301"/>
      <c r="J262" s="9"/>
      <c r="K262" s="9"/>
      <c r="L262" s="1"/>
      <c r="M262" s="9"/>
      <c r="N262" s="9"/>
      <c r="O262" s="9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</row>
    <row r="263" spans="1:47">
      <c r="C263" s="298"/>
      <c r="D263" s="298"/>
      <c r="E263" s="299"/>
      <c r="F263" s="300"/>
      <c r="G263" s="300"/>
    </row>
    <row r="264" spans="1:47">
      <c r="C264" s="298"/>
      <c r="D264" s="298"/>
      <c r="E264" s="299"/>
      <c r="F264" s="300"/>
      <c r="G264" s="300"/>
    </row>
    <row r="265" spans="1:47">
      <c r="C265" s="298"/>
      <c r="D265" s="298"/>
      <c r="E265" s="299"/>
      <c r="F265" s="300"/>
      <c r="G265" s="300"/>
    </row>
    <row r="266" spans="1:47">
      <c r="C266" s="298"/>
      <c r="D266" s="298"/>
      <c r="E266" s="299"/>
      <c r="F266" s="300"/>
      <c r="G266" s="300"/>
    </row>
    <row r="267" spans="1:47">
      <c r="C267" s="298"/>
      <c r="D267" s="298"/>
      <c r="E267" s="299"/>
      <c r="F267" s="300"/>
      <c r="G267" s="300"/>
    </row>
    <row r="268" spans="1:47">
      <c r="C268" s="298"/>
      <c r="D268" s="298"/>
      <c r="E268" s="299"/>
      <c r="F268" s="300"/>
      <c r="G268" s="300"/>
    </row>
    <row r="269" spans="1:47">
      <c r="C269" s="298"/>
      <c r="D269" s="298"/>
      <c r="E269" s="299"/>
      <c r="F269" s="300"/>
      <c r="G269" s="300"/>
    </row>
    <row r="270" spans="1:47">
      <c r="C270" s="298"/>
      <c r="D270" s="298"/>
      <c r="E270" s="299"/>
      <c r="F270" s="300"/>
      <c r="G270" s="300"/>
    </row>
    <row r="271" spans="1:47">
      <c r="C271" s="298"/>
      <c r="D271" s="298"/>
      <c r="E271" s="299"/>
      <c r="F271" s="300"/>
      <c r="G271" s="300"/>
    </row>
    <row r="272" spans="1:47">
      <c r="C272" s="298"/>
      <c r="D272" s="298"/>
      <c r="E272" s="299"/>
      <c r="F272" s="300"/>
      <c r="G272" s="300"/>
    </row>
    <row r="273" spans="3:7">
      <c r="C273" s="298"/>
      <c r="D273" s="298"/>
      <c r="E273" s="299"/>
      <c r="F273" s="300"/>
      <c r="G273" s="300"/>
    </row>
    <row r="274" spans="3:7">
      <c r="C274" s="298"/>
      <c r="D274" s="298"/>
      <c r="E274" s="299"/>
      <c r="F274" s="300"/>
      <c r="G274" s="300"/>
    </row>
    <row r="275" spans="3:7">
      <c r="C275" s="298"/>
      <c r="D275" s="298"/>
      <c r="E275" s="299"/>
      <c r="F275" s="300"/>
      <c r="G275" s="300"/>
    </row>
    <row r="276" spans="3:7">
      <c r="C276" s="298"/>
      <c r="D276" s="298"/>
      <c r="E276" s="299"/>
      <c r="F276" s="300"/>
      <c r="G276" s="300"/>
    </row>
    <row r="277" spans="3:7">
      <c r="C277" s="298"/>
      <c r="D277" s="298"/>
      <c r="E277" s="299"/>
      <c r="F277" s="300"/>
      <c r="G277" s="300"/>
    </row>
    <row r="278" spans="3:7">
      <c r="C278" s="298"/>
      <c r="D278" s="298"/>
      <c r="E278" s="299"/>
      <c r="F278" s="300"/>
      <c r="G278" s="300"/>
    </row>
    <row r="279" spans="3:7">
      <c r="C279" s="298"/>
      <c r="D279" s="298"/>
      <c r="E279" s="299"/>
      <c r="F279" s="300"/>
      <c r="G279" s="300"/>
    </row>
    <row r="280" spans="3:7">
      <c r="C280" s="298"/>
      <c r="D280" s="298"/>
      <c r="E280" s="299"/>
      <c r="F280" s="300"/>
      <c r="G280" s="300"/>
    </row>
    <row r="281" spans="3:7">
      <c r="C281" s="298"/>
      <c r="D281" s="298"/>
      <c r="E281" s="299"/>
      <c r="F281" s="300"/>
      <c r="G281" s="300"/>
    </row>
    <row r="282" spans="3:7">
      <c r="C282" s="298"/>
      <c r="D282" s="298"/>
      <c r="E282" s="299"/>
      <c r="F282" s="300"/>
      <c r="G282" s="300"/>
    </row>
    <row r="283" spans="3:7">
      <c r="C283" s="298"/>
      <c r="D283" s="298"/>
      <c r="E283" s="299"/>
      <c r="F283" s="300"/>
      <c r="G283" s="300"/>
    </row>
    <row r="284" spans="3:7">
      <c r="C284" s="298"/>
      <c r="D284" s="298"/>
      <c r="E284" s="299"/>
      <c r="F284" s="300"/>
      <c r="G284" s="300"/>
    </row>
    <row r="285" spans="3:7">
      <c r="C285" s="298"/>
      <c r="D285" s="298"/>
      <c r="E285" s="299"/>
      <c r="F285" s="300"/>
      <c r="G285" s="300"/>
    </row>
    <row r="286" spans="3:7">
      <c r="C286" s="298"/>
      <c r="D286" s="298"/>
      <c r="E286" s="299"/>
      <c r="F286" s="300"/>
      <c r="G286" s="300"/>
    </row>
    <row r="287" spans="3:7">
      <c r="C287" s="298"/>
      <c r="D287" s="298"/>
      <c r="E287" s="299"/>
      <c r="F287" s="300"/>
      <c r="G287" s="300"/>
    </row>
    <row r="288" spans="3:7">
      <c r="C288" s="298"/>
      <c r="D288" s="298"/>
      <c r="E288" s="299"/>
      <c r="F288" s="300"/>
      <c r="G288" s="300"/>
    </row>
    <row r="289" spans="3:7">
      <c r="C289" s="298"/>
      <c r="D289" s="298"/>
      <c r="E289" s="299"/>
      <c r="F289" s="300"/>
      <c r="G289" s="300"/>
    </row>
    <row r="290" spans="3:7">
      <c r="C290" s="298"/>
      <c r="D290" s="298"/>
      <c r="E290" s="299"/>
      <c r="F290" s="300"/>
      <c r="G290" s="300"/>
    </row>
    <row r="291" spans="3:7">
      <c r="C291" s="298"/>
      <c r="D291" s="298"/>
      <c r="E291" s="299"/>
      <c r="F291" s="300"/>
      <c r="G291" s="300"/>
    </row>
    <row r="292" spans="3:7">
      <c r="C292" s="298"/>
      <c r="D292" s="298"/>
      <c r="E292" s="299"/>
      <c r="F292" s="300"/>
      <c r="G292" s="300"/>
    </row>
    <row r="293" spans="3:7">
      <c r="C293" s="298"/>
      <c r="D293" s="298"/>
      <c r="E293" s="299"/>
      <c r="F293" s="300"/>
      <c r="G293" s="300"/>
    </row>
    <row r="294" spans="3:7">
      <c r="C294" s="298"/>
      <c r="D294" s="298"/>
      <c r="E294" s="299"/>
      <c r="F294" s="300"/>
      <c r="G294" s="300"/>
    </row>
    <row r="295" spans="3:7">
      <c r="C295" s="298"/>
      <c r="D295" s="298"/>
      <c r="E295" s="299"/>
      <c r="F295" s="300"/>
      <c r="G295" s="300"/>
    </row>
    <row r="296" spans="3:7">
      <c r="C296" s="298"/>
      <c r="D296" s="298"/>
      <c r="E296" s="299"/>
      <c r="F296" s="300"/>
      <c r="G296" s="300"/>
    </row>
    <row r="297" spans="3:7">
      <c r="C297" s="298"/>
      <c r="D297" s="298"/>
      <c r="E297" s="299"/>
      <c r="F297" s="300"/>
      <c r="G297" s="300"/>
    </row>
    <row r="298" spans="3:7">
      <c r="C298" s="298"/>
      <c r="D298" s="298"/>
      <c r="E298" s="299"/>
      <c r="F298" s="300"/>
      <c r="G298" s="300"/>
    </row>
    <row r="299" spans="3:7">
      <c r="C299" s="298"/>
      <c r="D299" s="298"/>
      <c r="E299" s="299"/>
      <c r="F299" s="300"/>
      <c r="G299" s="300"/>
    </row>
    <row r="300" spans="3:7">
      <c r="C300" s="298"/>
      <c r="D300" s="298"/>
      <c r="E300" s="299"/>
      <c r="F300" s="300"/>
      <c r="G300" s="300"/>
    </row>
    <row r="301" spans="3:7">
      <c r="C301" s="298"/>
      <c r="D301" s="298"/>
      <c r="E301" s="299"/>
      <c r="F301" s="300"/>
      <c r="G301" s="300"/>
    </row>
    <row r="302" spans="3:7">
      <c r="C302" s="298"/>
      <c r="D302" s="298"/>
      <c r="E302" s="299"/>
      <c r="F302" s="300"/>
      <c r="G302" s="300"/>
    </row>
    <row r="303" spans="3:7">
      <c r="C303" s="298"/>
      <c r="D303" s="298"/>
      <c r="E303" s="299"/>
      <c r="F303" s="300"/>
      <c r="G303" s="300"/>
    </row>
    <row r="304" spans="3:7">
      <c r="C304" s="298"/>
      <c r="D304" s="298"/>
      <c r="E304" s="299"/>
      <c r="F304" s="300"/>
      <c r="G304" s="300"/>
    </row>
    <row r="305" spans="3:7">
      <c r="C305" s="298"/>
      <c r="D305" s="298"/>
      <c r="E305" s="299"/>
      <c r="F305" s="300"/>
      <c r="G305" s="300"/>
    </row>
    <row r="306" spans="3:7">
      <c r="C306" s="298"/>
      <c r="D306" s="298"/>
      <c r="E306" s="299"/>
      <c r="F306" s="300"/>
      <c r="G306" s="300"/>
    </row>
    <row r="307" spans="3:7">
      <c r="C307" s="298"/>
      <c r="D307" s="298"/>
      <c r="E307" s="299"/>
      <c r="F307" s="300"/>
      <c r="G307" s="300"/>
    </row>
    <row r="308" spans="3:7">
      <c r="C308" s="298"/>
      <c r="D308" s="298"/>
      <c r="E308" s="299"/>
      <c r="F308" s="300"/>
      <c r="G308" s="300"/>
    </row>
    <row r="309" spans="3:7">
      <c r="C309" s="298"/>
      <c r="D309" s="298"/>
      <c r="E309" s="299"/>
      <c r="F309" s="300"/>
      <c r="G309" s="300"/>
    </row>
    <row r="310" spans="3:7">
      <c r="C310" s="298"/>
      <c r="D310" s="298"/>
      <c r="E310" s="299"/>
      <c r="F310" s="300"/>
      <c r="G310" s="300"/>
    </row>
    <row r="311" spans="3:7">
      <c r="C311" s="298"/>
      <c r="D311" s="298"/>
      <c r="E311" s="299"/>
      <c r="F311" s="300"/>
      <c r="G311" s="300"/>
    </row>
    <row r="312" spans="3:7">
      <c r="C312" s="298"/>
      <c r="D312" s="298"/>
      <c r="E312" s="299"/>
      <c r="F312" s="300"/>
      <c r="G312" s="300"/>
    </row>
    <row r="313" spans="3:7">
      <c r="C313" s="298"/>
      <c r="D313" s="298"/>
      <c r="E313" s="299"/>
      <c r="F313" s="300"/>
      <c r="G313" s="300"/>
    </row>
    <row r="314" spans="3:7">
      <c r="C314" s="298"/>
      <c r="D314" s="298"/>
      <c r="E314" s="299"/>
      <c r="F314" s="300"/>
      <c r="G314" s="300"/>
    </row>
    <row r="315" spans="3:7">
      <c r="C315" s="298"/>
      <c r="D315" s="298"/>
      <c r="E315" s="299"/>
      <c r="F315" s="300"/>
      <c r="G315" s="300"/>
    </row>
    <row r="316" spans="3:7">
      <c r="C316" s="298"/>
      <c r="D316" s="298"/>
      <c r="E316" s="299"/>
      <c r="F316" s="300"/>
      <c r="G316" s="300"/>
    </row>
    <row r="317" spans="3:7">
      <c r="C317" s="298"/>
      <c r="D317" s="298"/>
      <c r="E317" s="299"/>
      <c r="F317" s="300"/>
      <c r="G317" s="300"/>
    </row>
    <row r="318" spans="3:7">
      <c r="C318" s="298"/>
      <c r="D318" s="298"/>
      <c r="E318" s="299"/>
      <c r="F318" s="300"/>
      <c r="G318" s="300"/>
    </row>
    <row r="319" spans="3:7">
      <c r="C319" s="298"/>
      <c r="D319" s="298"/>
      <c r="E319" s="299"/>
      <c r="F319" s="300"/>
      <c r="G319" s="300"/>
    </row>
    <row r="320" spans="3:7">
      <c r="C320" s="298"/>
      <c r="D320" s="298"/>
      <c r="E320" s="299"/>
      <c r="F320" s="300"/>
      <c r="G320" s="300"/>
    </row>
    <row r="321" spans="3:7">
      <c r="C321" s="298"/>
      <c r="D321" s="298"/>
      <c r="E321" s="299"/>
      <c r="F321" s="300"/>
      <c r="G321" s="300"/>
    </row>
    <row r="322" spans="3:7">
      <c r="C322" s="298"/>
      <c r="D322" s="298"/>
      <c r="E322" s="299"/>
      <c r="F322" s="300"/>
      <c r="G322" s="300"/>
    </row>
    <row r="323" spans="3:7">
      <c r="C323" s="298"/>
      <c r="D323" s="298"/>
      <c r="E323" s="299"/>
      <c r="F323" s="300"/>
      <c r="G323" s="300"/>
    </row>
    <row r="324" spans="3:7">
      <c r="C324" s="298"/>
      <c r="D324" s="298"/>
      <c r="E324" s="299"/>
      <c r="F324" s="300"/>
      <c r="G324" s="300"/>
    </row>
    <row r="325" spans="3:7">
      <c r="C325" s="298"/>
      <c r="D325" s="298"/>
      <c r="E325" s="299"/>
      <c r="F325" s="300"/>
      <c r="G325" s="300"/>
    </row>
    <row r="326" spans="3:7">
      <c r="C326" s="298"/>
      <c r="D326" s="298"/>
      <c r="E326" s="299"/>
      <c r="F326" s="300"/>
      <c r="G326" s="300"/>
    </row>
    <row r="327" spans="3:7">
      <c r="C327" s="298"/>
      <c r="D327" s="298"/>
      <c r="E327" s="299"/>
      <c r="F327" s="300"/>
      <c r="G327" s="300"/>
    </row>
    <row r="328" spans="3:7">
      <c r="C328" s="298"/>
      <c r="D328" s="298"/>
      <c r="E328" s="299"/>
      <c r="F328" s="300"/>
      <c r="G328" s="300"/>
    </row>
    <row r="329" spans="3:7">
      <c r="C329" s="298"/>
      <c r="D329" s="298"/>
      <c r="E329" s="299"/>
      <c r="F329" s="300"/>
      <c r="G329" s="300"/>
    </row>
    <row r="330" spans="3:7">
      <c r="C330" s="298"/>
      <c r="D330" s="298"/>
      <c r="E330" s="299"/>
      <c r="F330" s="300"/>
      <c r="G330" s="300"/>
    </row>
    <row r="331" spans="3:7">
      <c r="C331" s="298"/>
      <c r="D331" s="298"/>
      <c r="E331" s="299"/>
      <c r="F331" s="300"/>
      <c r="G331" s="300"/>
    </row>
    <row r="332" spans="3:7">
      <c r="C332" s="298"/>
      <c r="D332" s="298"/>
      <c r="E332" s="299"/>
      <c r="F332" s="300"/>
      <c r="G332" s="300"/>
    </row>
    <row r="333" spans="3:7">
      <c r="C333" s="298"/>
      <c r="D333" s="298"/>
      <c r="E333" s="299"/>
      <c r="F333" s="300"/>
      <c r="G333" s="300"/>
    </row>
    <row r="334" spans="3:7">
      <c r="C334" s="298"/>
      <c r="D334" s="298"/>
      <c r="E334" s="299"/>
      <c r="F334" s="300"/>
      <c r="G334" s="300"/>
    </row>
    <row r="335" spans="3:7">
      <c r="C335" s="298"/>
      <c r="D335" s="298"/>
      <c r="E335" s="299"/>
      <c r="F335" s="300"/>
      <c r="G335" s="300"/>
    </row>
    <row r="336" spans="3:7">
      <c r="C336" s="298"/>
      <c r="D336" s="298"/>
      <c r="E336" s="299"/>
      <c r="F336" s="300"/>
      <c r="G336" s="300"/>
    </row>
    <row r="337" spans="3:7">
      <c r="C337" s="298"/>
      <c r="D337" s="298"/>
      <c r="E337" s="299"/>
      <c r="F337" s="300"/>
      <c r="G337" s="300"/>
    </row>
    <row r="338" spans="3:7">
      <c r="C338" s="298"/>
      <c r="D338" s="298"/>
      <c r="E338" s="299"/>
      <c r="F338" s="300"/>
      <c r="G338" s="300"/>
    </row>
    <row r="339" spans="3:7">
      <c r="C339" s="298"/>
      <c r="D339" s="298"/>
      <c r="E339" s="299"/>
      <c r="F339" s="300"/>
      <c r="G339" s="300"/>
    </row>
    <row r="340" spans="3:7">
      <c r="C340" s="298"/>
      <c r="D340" s="298"/>
      <c r="E340" s="299"/>
      <c r="F340" s="300"/>
      <c r="G340" s="300"/>
    </row>
    <row r="341" spans="3:7">
      <c r="C341" s="298"/>
      <c r="D341" s="298"/>
      <c r="E341" s="299"/>
      <c r="F341" s="300"/>
      <c r="G341" s="300"/>
    </row>
    <row r="342" spans="3:7">
      <c r="C342" s="298"/>
      <c r="D342" s="298"/>
      <c r="E342" s="299"/>
      <c r="F342" s="300"/>
      <c r="G342" s="300"/>
    </row>
    <row r="343" spans="3:7">
      <c r="C343" s="298"/>
      <c r="D343" s="298"/>
      <c r="E343" s="299"/>
      <c r="F343" s="300"/>
      <c r="G343" s="300"/>
    </row>
    <row r="344" spans="3:7">
      <c r="C344" s="298"/>
      <c r="D344" s="298"/>
      <c r="E344" s="299"/>
      <c r="F344" s="300"/>
      <c r="G344" s="300"/>
    </row>
    <row r="345" spans="3:7">
      <c r="C345" s="298"/>
      <c r="D345" s="298"/>
      <c r="E345" s="299"/>
      <c r="F345" s="300"/>
      <c r="G345" s="300"/>
    </row>
    <row r="346" spans="3:7">
      <c r="C346" s="298"/>
      <c r="D346" s="298"/>
      <c r="E346" s="299"/>
      <c r="F346" s="300"/>
      <c r="G346" s="300"/>
    </row>
    <row r="347" spans="3:7">
      <c r="C347" s="298"/>
      <c r="D347" s="298"/>
      <c r="E347" s="299"/>
      <c r="F347" s="300"/>
      <c r="G347" s="300"/>
    </row>
    <row r="348" spans="3:7">
      <c r="C348" s="298"/>
      <c r="D348" s="298"/>
      <c r="E348" s="299"/>
      <c r="F348" s="300"/>
      <c r="G348" s="300"/>
    </row>
    <row r="349" spans="3:7">
      <c r="C349" s="298"/>
      <c r="D349" s="298"/>
      <c r="E349" s="299"/>
      <c r="F349" s="300"/>
      <c r="G349" s="300"/>
    </row>
    <row r="350" spans="3:7">
      <c r="C350" s="298"/>
      <c r="D350" s="298"/>
      <c r="E350" s="299"/>
      <c r="F350" s="300"/>
      <c r="G350" s="300"/>
    </row>
    <row r="351" spans="3:7">
      <c r="C351" s="298"/>
      <c r="D351" s="298"/>
      <c r="E351" s="299"/>
      <c r="F351" s="300"/>
      <c r="G351" s="300"/>
    </row>
    <row r="352" spans="3:7">
      <c r="C352" s="298"/>
      <c r="D352" s="298"/>
      <c r="E352" s="299"/>
      <c r="F352" s="300"/>
      <c r="G352" s="300"/>
    </row>
    <row r="353" spans="3:7">
      <c r="C353" s="298"/>
      <c r="D353" s="298"/>
      <c r="E353" s="299"/>
      <c r="F353" s="300"/>
      <c r="G353" s="300"/>
    </row>
    <row r="354" spans="3:7">
      <c r="C354" s="298"/>
      <c r="D354" s="298"/>
      <c r="E354" s="299"/>
      <c r="F354" s="300"/>
      <c r="G354" s="300"/>
    </row>
    <row r="355" spans="3:7">
      <c r="C355" s="298"/>
      <c r="D355" s="298"/>
      <c r="E355" s="299"/>
      <c r="F355" s="300"/>
      <c r="G355" s="300"/>
    </row>
    <row r="356" spans="3:7">
      <c r="C356" s="298"/>
      <c r="D356" s="298"/>
      <c r="E356" s="299"/>
      <c r="F356" s="300"/>
      <c r="G356" s="300"/>
    </row>
    <row r="357" spans="3:7">
      <c r="C357" s="298"/>
      <c r="D357" s="298"/>
      <c r="E357" s="299"/>
      <c r="F357" s="300"/>
      <c r="G357" s="300"/>
    </row>
  </sheetData>
  <mergeCells count="11">
    <mergeCell ref="P13:Q13"/>
    <mergeCell ref="J2:J3"/>
    <mergeCell ref="D4:N4"/>
    <mergeCell ref="D5:N5"/>
    <mergeCell ref="C12:C13"/>
    <mergeCell ref="D12:D13"/>
    <mergeCell ref="E12:E13"/>
    <mergeCell ref="F12:F13"/>
    <mergeCell ref="G12:G13"/>
    <mergeCell ref="H12:H13"/>
    <mergeCell ref="I12:O12"/>
  </mergeCells>
  <printOptions horizontalCentered="1"/>
  <pageMargins left="0.94488188976377963" right="0.19685039370078741" top="0.74803149606299213" bottom="0.27559055118110237" header="0.23622047244094491" footer="0.23622047244094491"/>
  <pageSetup paperSize="5" scale="60" orientation="landscape" horizontalDpi="300" verticalDpi="300" r:id="rId1"/>
  <headerFooter alignWithMargins="0">
    <oddHeader>Página &amp;P de &amp;N</oddHeader>
  </headerFooter>
  <rowBreaks count="2" manualBreakCount="2">
    <brk id="42" min="2" max="14" man="1"/>
    <brk id="91" min="2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8"/>
  </sheetPr>
  <dimension ref="A1:AK214"/>
  <sheetViews>
    <sheetView topLeftCell="A75" zoomScaleNormal="100" zoomScaleSheetLayoutView="100" workbookViewId="0">
      <selection activeCell="A102" sqref="A102"/>
    </sheetView>
  </sheetViews>
  <sheetFormatPr baseColWidth="10" defaultRowHeight="15"/>
  <cols>
    <col min="1" max="1" width="5.28515625" style="9" customWidth="1"/>
    <col min="2" max="2" width="5.5703125" style="9" customWidth="1"/>
    <col min="3" max="4" width="5.42578125" style="9" customWidth="1"/>
    <col min="5" max="5" width="7.28515625" style="9" customWidth="1"/>
    <col min="6" max="6" width="71.42578125" style="1" customWidth="1"/>
    <col min="7" max="7" width="17.7109375" style="6" customWidth="1"/>
    <col min="8" max="255" width="11.42578125" style="1"/>
    <col min="256" max="256" width="6.28515625" style="1" customWidth="1"/>
    <col min="257" max="257" width="5.28515625" style="1" customWidth="1"/>
    <col min="258" max="258" width="5.5703125" style="1" customWidth="1"/>
    <col min="259" max="260" width="5.42578125" style="1" customWidth="1"/>
    <col min="261" max="261" width="5.7109375" style="1" customWidth="1"/>
    <col min="262" max="262" width="75.140625" style="1" customWidth="1"/>
    <col min="263" max="263" width="15" style="1" customWidth="1"/>
    <col min="264" max="511" width="11.42578125" style="1"/>
    <col min="512" max="512" width="6.28515625" style="1" customWidth="1"/>
    <col min="513" max="513" width="5.28515625" style="1" customWidth="1"/>
    <col min="514" max="514" width="5.5703125" style="1" customWidth="1"/>
    <col min="515" max="516" width="5.42578125" style="1" customWidth="1"/>
    <col min="517" max="517" width="5.7109375" style="1" customWidth="1"/>
    <col min="518" max="518" width="75.140625" style="1" customWidth="1"/>
    <col min="519" max="519" width="15" style="1" customWidth="1"/>
    <col min="520" max="767" width="11.42578125" style="1"/>
    <col min="768" max="768" width="6.28515625" style="1" customWidth="1"/>
    <col min="769" max="769" width="5.28515625" style="1" customWidth="1"/>
    <col min="770" max="770" width="5.5703125" style="1" customWidth="1"/>
    <col min="771" max="772" width="5.42578125" style="1" customWidth="1"/>
    <col min="773" max="773" width="5.7109375" style="1" customWidth="1"/>
    <col min="774" max="774" width="75.140625" style="1" customWidth="1"/>
    <col min="775" max="775" width="15" style="1" customWidth="1"/>
    <col min="776" max="1023" width="11.42578125" style="1"/>
    <col min="1024" max="1024" width="6.28515625" style="1" customWidth="1"/>
    <col min="1025" max="1025" width="5.28515625" style="1" customWidth="1"/>
    <col min="1026" max="1026" width="5.5703125" style="1" customWidth="1"/>
    <col min="1027" max="1028" width="5.42578125" style="1" customWidth="1"/>
    <col min="1029" max="1029" width="5.7109375" style="1" customWidth="1"/>
    <col min="1030" max="1030" width="75.140625" style="1" customWidth="1"/>
    <col min="1031" max="1031" width="15" style="1" customWidth="1"/>
    <col min="1032" max="1279" width="11.42578125" style="1"/>
    <col min="1280" max="1280" width="6.28515625" style="1" customWidth="1"/>
    <col min="1281" max="1281" width="5.28515625" style="1" customWidth="1"/>
    <col min="1282" max="1282" width="5.5703125" style="1" customWidth="1"/>
    <col min="1283" max="1284" width="5.42578125" style="1" customWidth="1"/>
    <col min="1285" max="1285" width="5.7109375" style="1" customWidth="1"/>
    <col min="1286" max="1286" width="75.140625" style="1" customWidth="1"/>
    <col min="1287" max="1287" width="15" style="1" customWidth="1"/>
    <col min="1288" max="1535" width="11.42578125" style="1"/>
    <col min="1536" max="1536" width="6.28515625" style="1" customWidth="1"/>
    <col min="1537" max="1537" width="5.28515625" style="1" customWidth="1"/>
    <col min="1538" max="1538" width="5.5703125" style="1" customWidth="1"/>
    <col min="1539" max="1540" width="5.42578125" style="1" customWidth="1"/>
    <col min="1541" max="1541" width="5.7109375" style="1" customWidth="1"/>
    <col min="1542" max="1542" width="75.140625" style="1" customWidth="1"/>
    <col min="1543" max="1543" width="15" style="1" customWidth="1"/>
    <col min="1544" max="1791" width="11.42578125" style="1"/>
    <col min="1792" max="1792" width="6.28515625" style="1" customWidth="1"/>
    <col min="1793" max="1793" width="5.28515625" style="1" customWidth="1"/>
    <col min="1794" max="1794" width="5.5703125" style="1" customWidth="1"/>
    <col min="1795" max="1796" width="5.42578125" style="1" customWidth="1"/>
    <col min="1797" max="1797" width="5.7109375" style="1" customWidth="1"/>
    <col min="1798" max="1798" width="75.140625" style="1" customWidth="1"/>
    <col min="1799" max="1799" width="15" style="1" customWidth="1"/>
    <col min="1800" max="2047" width="11.42578125" style="1"/>
    <col min="2048" max="2048" width="6.28515625" style="1" customWidth="1"/>
    <col min="2049" max="2049" width="5.28515625" style="1" customWidth="1"/>
    <col min="2050" max="2050" width="5.5703125" style="1" customWidth="1"/>
    <col min="2051" max="2052" width="5.42578125" style="1" customWidth="1"/>
    <col min="2053" max="2053" width="5.7109375" style="1" customWidth="1"/>
    <col min="2054" max="2054" width="75.140625" style="1" customWidth="1"/>
    <col min="2055" max="2055" width="15" style="1" customWidth="1"/>
    <col min="2056" max="2303" width="11.42578125" style="1"/>
    <col min="2304" max="2304" width="6.28515625" style="1" customWidth="1"/>
    <col min="2305" max="2305" width="5.28515625" style="1" customWidth="1"/>
    <col min="2306" max="2306" width="5.5703125" style="1" customWidth="1"/>
    <col min="2307" max="2308" width="5.42578125" style="1" customWidth="1"/>
    <col min="2309" max="2309" width="5.7109375" style="1" customWidth="1"/>
    <col min="2310" max="2310" width="75.140625" style="1" customWidth="1"/>
    <col min="2311" max="2311" width="15" style="1" customWidth="1"/>
    <col min="2312" max="2559" width="11.42578125" style="1"/>
    <col min="2560" max="2560" width="6.28515625" style="1" customWidth="1"/>
    <col min="2561" max="2561" width="5.28515625" style="1" customWidth="1"/>
    <col min="2562" max="2562" width="5.5703125" style="1" customWidth="1"/>
    <col min="2563" max="2564" width="5.42578125" style="1" customWidth="1"/>
    <col min="2565" max="2565" width="5.7109375" style="1" customWidth="1"/>
    <col min="2566" max="2566" width="75.140625" style="1" customWidth="1"/>
    <col min="2567" max="2567" width="15" style="1" customWidth="1"/>
    <col min="2568" max="2815" width="11.42578125" style="1"/>
    <col min="2816" max="2816" width="6.28515625" style="1" customWidth="1"/>
    <col min="2817" max="2817" width="5.28515625" style="1" customWidth="1"/>
    <col min="2818" max="2818" width="5.5703125" style="1" customWidth="1"/>
    <col min="2819" max="2820" width="5.42578125" style="1" customWidth="1"/>
    <col min="2821" max="2821" width="5.7109375" style="1" customWidth="1"/>
    <col min="2822" max="2822" width="75.140625" style="1" customWidth="1"/>
    <col min="2823" max="2823" width="15" style="1" customWidth="1"/>
    <col min="2824" max="3071" width="11.42578125" style="1"/>
    <col min="3072" max="3072" width="6.28515625" style="1" customWidth="1"/>
    <col min="3073" max="3073" width="5.28515625" style="1" customWidth="1"/>
    <col min="3074" max="3074" width="5.5703125" style="1" customWidth="1"/>
    <col min="3075" max="3076" width="5.42578125" style="1" customWidth="1"/>
    <col min="3077" max="3077" width="5.7109375" style="1" customWidth="1"/>
    <col min="3078" max="3078" width="75.140625" style="1" customWidth="1"/>
    <col min="3079" max="3079" width="15" style="1" customWidth="1"/>
    <col min="3080" max="3327" width="11.42578125" style="1"/>
    <col min="3328" max="3328" width="6.28515625" style="1" customWidth="1"/>
    <col min="3329" max="3329" width="5.28515625" style="1" customWidth="1"/>
    <col min="3330" max="3330" width="5.5703125" style="1" customWidth="1"/>
    <col min="3331" max="3332" width="5.42578125" style="1" customWidth="1"/>
    <col min="3333" max="3333" width="5.7109375" style="1" customWidth="1"/>
    <col min="3334" max="3334" width="75.140625" style="1" customWidth="1"/>
    <col min="3335" max="3335" width="15" style="1" customWidth="1"/>
    <col min="3336" max="3583" width="11.42578125" style="1"/>
    <col min="3584" max="3584" width="6.28515625" style="1" customWidth="1"/>
    <col min="3585" max="3585" width="5.28515625" style="1" customWidth="1"/>
    <col min="3586" max="3586" width="5.5703125" style="1" customWidth="1"/>
    <col min="3587" max="3588" width="5.42578125" style="1" customWidth="1"/>
    <col min="3589" max="3589" width="5.7109375" style="1" customWidth="1"/>
    <col min="3590" max="3590" width="75.140625" style="1" customWidth="1"/>
    <col min="3591" max="3591" width="15" style="1" customWidth="1"/>
    <col min="3592" max="3839" width="11.42578125" style="1"/>
    <col min="3840" max="3840" width="6.28515625" style="1" customWidth="1"/>
    <col min="3841" max="3841" width="5.28515625" style="1" customWidth="1"/>
    <col min="3842" max="3842" width="5.5703125" style="1" customWidth="1"/>
    <col min="3843" max="3844" width="5.42578125" style="1" customWidth="1"/>
    <col min="3845" max="3845" width="5.7109375" style="1" customWidth="1"/>
    <col min="3846" max="3846" width="75.140625" style="1" customWidth="1"/>
    <col min="3847" max="3847" width="15" style="1" customWidth="1"/>
    <col min="3848" max="4095" width="11.42578125" style="1"/>
    <col min="4096" max="4096" width="6.28515625" style="1" customWidth="1"/>
    <col min="4097" max="4097" width="5.28515625" style="1" customWidth="1"/>
    <col min="4098" max="4098" width="5.5703125" style="1" customWidth="1"/>
    <col min="4099" max="4100" width="5.42578125" style="1" customWidth="1"/>
    <col min="4101" max="4101" width="5.7109375" style="1" customWidth="1"/>
    <col min="4102" max="4102" width="75.140625" style="1" customWidth="1"/>
    <col min="4103" max="4103" width="15" style="1" customWidth="1"/>
    <col min="4104" max="4351" width="11.42578125" style="1"/>
    <col min="4352" max="4352" width="6.28515625" style="1" customWidth="1"/>
    <col min="4353" max="4353" width="5.28515625" style="1" customWidth="1"/>
    <col min="4354" max="4354" width="5.5703125" style="1" customWidth="1"/>
    <col min="4355" max="4356" width="5.42578125" style="1" customWidth="1"/>
    <col min="4357" max="4357" width="5.7109375" style="1" customWidth="1"/>
    <col min="4358" max="4358" width="75.140625" style="1" customWidth="1"/>
    <col min="4359" max="4359" width="15" style="1" customWidth="1"/>
    <col min="4360" max="4607" width="11.42578125" style="1"/>
    <col min="4608" max="4608" width="6.28515625" style="1" customWidth="1"/>
    <col min="4609" max="4609" width="5.28515625" style="1" customWidth="1"/>
    <col min="4610" max="4610" width="5.5703125" style="1" customWidth="1"/>
    <col min="4611" max="4612" width="5.42578125" style="1" customWidth="1"/>
    <col min="4613" max="4613" width="5.7109375" style="1" customWidth="1"/>
    <col min="4614" max="4614" width="75.140625" style="1" customWidth="1"/>
    <col min="4615" max="4615" width="15" style="1" customWidth="1"/>
    <col min="4616" max="4863" width="11.42578125" style="1"/>
    <col min="4864" max="4864" width="6.28515625" style="1" customWidth="1"/>
    <col min="4865" max="4865" width="5.28515625" style="1" customWidth="1"/>
    <col min="4866" max="4866" width="5.5703125" style="1" customWidth="1"/>
    <col min="4867" max="4868" width="5.42578125" style="1" customWidth="1"/>
    <col min="4869" max="4869" width="5.7109375" style="1" customWidth="1"/>
    <col min="4870" max="4870" width="75.140625" style="1" customWidth="1"/>
    <col min="4871" max="4871" width="15" style="1" customWidth="1"/>
    <col min="4872" max="5119" width="11.42578125" style="1"/>
    <col min="5120" max="5120" width="6.28515625" style="1" customWidth="1"/>
    <col min="5121" max="5121" width="5.28515625" style="1" customWidth="1"/>
    <col min="5122" max="5122" width="5.5703125" style="1" customWidth="1"/>
    <col min="5123" max="5124" width="5.42578125" style="1" customWidth="1"/>
    <col min="5125" max="5125" width="5.7109375" style="1" customWidth="1"/>
    <col min="5126" max="5126" width="75.140625" style="1" customWidth="1"/>
    <col min="5127" max="5127" width="15" style="1" customWidth="1"/>
    <col min="5128" max="5375" width="11.42578125" style="1"/>
    <col min="5376" max="5376" width="6.28515625" style="1" customWidth="1"/>
    <col min="5377" max="5377" width="5.28515625" style="1" customWidth="1"/>
    <col min="5378" max="5378" width="5.5703125" style="1" customWidth="1"/>
    <col min="5379" max="5380" width="5.42578125" style="1" customWidth="1"/>
    <col min="5381" max="5381" width="5.7109375" style="1" customWidth="1"/>
    <col min="5382" max="5382" width="75.140625" style="1" customWidth="1"/>
    <col min="5383" max="5383" width="15" style="1" customWidth="1"/>
    <col min="5384" max="5631" width="11.42578125" style="1"/>
    <col min="5632" max="5632" width="6.28515625" style="1" customWidth="1"/>
    <col min="5633" max="5633" width="5.28515625" style="1" customWidth="1"/>
    <col min="5634" max="5634" width="5.5703125" style="1" customWidth="1"/>
    <col min="5635" max="5636" width="5.42578125" style="1" customWidth="1"/>
    <col min="5637" max="5637" width="5.7109375" style="1" customWidth="1"/>
    <col min="5638" max="5638" width="75.140625" style="1" customWidth="1"/>
    <col min="5639" max="5639" width="15" style="1" customWidth="1"/>
    <col min="5640" max="5887" width="11.42578125" style="1"/>
    <col min="5888" max="5888" width="6.28515625" style="1" customWidth="1"/>
    <col min="5889" max="5889" width="5.28515625" style="1" customWidth="1"/>
    <col min="5890" max="5890" width="5.5703125" style="1" customWidth="1"/>
    <col min="5891" max="5892" width="5.42578125" style="1" customWidth="1"/>
    <col min="5893" max="5893" width="5.7109375" style="1" customWidth="1"/>
    <col min="5894" max="5894" width="75.140625" style="1" customWidth="1"/>
    <col min="5895" max="5895" width="15" style="1" customWidth="1"/>
    <col min="5896" max="6143" width="11.42578125" style="1"/>
    <col min="6144" max="6144" width="6.28515625" style="1" customWidth="1"/>
    <col min="6145" max="6145" width="5.28515625" style="1" customWidth="1"/>
    <col min="6146" max="6146" width="5.5703125" style="1" customWidth="1"/>
    <col min="6147" max="6148" width="5.42578125" style="1" customWidth="1"/>
    <col min="6149" max="6149" width="5.7109375" style="1" customWidth="1"/>
    <col min="6150" max="6150" width="75.140625" style="1" customWidth="1"/>
    <col min="6151" max="6151" width="15" style="1" customWidth="1"/>
    <col min="6152" max="6399" width="11.42578125" style="1"/>
    <col min="6400" max="6400" width="6.28515625" style="1" customWidth="1"/>
    <col min="6401" max="6401" width="5.28515625" style="1" customWidth="1"/>
    <col min="6402" max="6402" width="5.5703125" style="1" customWidth="1"/>
    <col min="6403" max="6404" width="5.42578125" style="1" customWidth="1"/>
    <col min="6405" max="6405" width="5.7109375" style="1" customWidth="1"/>
    <col min="6406" max="6406" width="75.140625" style="1" customWidth="1"/>
    <col min="6407" max="6407" width="15" style="1" customWidth="1"/>
    <col min="6408" max="6655" width="11.42578125" style="1"/>
    <col min="6656" max="6656" width="6.28515625" style="1" customWidth="1"/>
    <col min="6657" max="6657" width="5.28515625" style="1" customWidth="1"/>
    <col min="6658" max="6658" width="5.5703125" style="1" customWidth="1"/>
    <col min="6659" max="6660" width="5.42578125" style="1" customWidth="1"/>
    <col min="6661" max="6661" width="5.7109375" style="1" customWidth="1"/>
    <col min="6662" max="6662" width="75.140625" style="1" customWidth="1"/>
    <col min="6663" max="6663" width="15" style="1" customWidth="1"/>
    <col min="6664" max="6911" width="11.42578125" style="1"/>
    <col min="6912" max="6912" width="6.28515625" style="1" customWidth="1"/>
    <col min="6913" max="6913" width="5.28515625" style="1" customWidth="1"/>
    <col min="6914" max="6914" width="5.5703125" style="1" customWidth="1"/>
    <col min="6915" max="6916" width="5.42578125" style="1" customWidth="1"/>
    <col min="6917" max="6917" width="5.7109375" style="1" customWidth="1"/>
    <col min="6918" max="6918" width="75.140625" style="1" customWidth="1"/>
    <col min="6919" max="6919" width="15" style="1" customWidth="1"/>
    <col min="6920" max="7167" width="11.42578125" style="1"/>
    <col min="7168" max="7168" width="6.28515625" style="1" customWidth="1"/>
    <col min="7169" max="7169" width="5.28515625" style="1" customWidth="1"/>
    <col min="7170" max="7170" width="5.5703125" style="1" customWidth="1"/>
    <col min="7171" max="7172" width="5.42578125" style="1" customWidth="1"/>
    <col min="7173" max="7173" width="5.7109375" style="1" customWidth="1"/>
    <col min="7174" max="7174" width="75.140625" style="1" customWidth="1"/>
    <col min="7175" max="7175" width="15" style="1" customWidth="1"/>
    <col min="7176" max="7423" width="11.42578125" style="1"/>
    <col min="7424" max="7424" width="6.28515625" style="1" customWidth="1"/>
    <col min="7425" max="7425" width="5.28515625" style="1" customWidth="1"/>
    <col min="7426" max="7426" width="5.5703125" style="1" customWidth="1"/>
    <col min="7427" max="7428" width="5.42578125" style="1" customWidth="1"/>
    <col min="7429" max="7429" width="5.7109375" style="1" customWidth="1"/>
    <col min="7430" max="7430" width="75.140625" style="1" customWidth="1"/>
    <col min="7431" max="7431" width="15" style="1" customWidth="1"/>
    <col min="7432" max="7679" width="11.42578125" style="1"/>
    <col min="7680" max="7680" width="6.28515625" style="1" customWidth="1"/>
    <col min="7681" max="7681" width="5.28515625" style="1" customWidth="1"/>
    <col min="7682" max="7682" width="5.5703125" style="1" customWidth="1"/>
    <col min="7683" max="7684" width="5.42578125" style="1" customWidth="1"/>
    <col min="7685" max="7685" width="5.7109375" style="1" customWidth="1"/>
    <col min="7686" max="7686" width="75.140625" style="1" customWidth="1"/>
    <col min="7687" max="7687" width="15" style="1" customWidth="1"/>
    <col min="7688" max="7935" width="11.42578125" style="1"/>
    <col min="7936" max="7936" width="6.28515625" style="1" customWidth="1"/>
    <col min="7937" max="7937" width="5.28515625" style="1" customWidth="1"/>
    <col min="7938" max="7938" width="5.5703125" style="1" customWidth="1"/>
    <col min="7939" max="7940" width="5.42578125" style="1" customWidth="1"/>
    <col min="7941" max="7941" width="5.7109375" style="1" customWidth="1"/>
    <col min="7942" max="7942" width="75.140625" style="1" customWidth="1"/>
    <col min="7943" max="7943" width="15" style="1" customWidth="1"/>
    <col min="7944" max="8191" width="11.42578125" style="1"/>
    <col min="8192" max="8192" width="6.28515625" style="1" customWidth="1"/>
    <col min="8193" max="8193" width="5.28515625" style="1" customWidth="1"/>
    <col min="8194" max="8194" width="5.5703125" style="1" customWidth="1"/>
    <col min="8195" max="8196" width="5.42578125" style="1" customWidth="1"/>
    <col min="8197" max="8197" width="5.7109375" style="1" customWidth="1"/>
    <col min="8198" max="8198" width="75.140625" style="1" customWidth="1"/>
    <col min="8199" max="8199" width="15" style="1" customWidth="1"/>
    <col min="8200" max="8447" width="11.42578125" style="1"/>
    <col min="8448" max="8448" width="6.28515625" style="1" customWidth="1"/>
    <col min="8449" max="8449" width="5.28515625" style="1" customWidth="1"/>
    <col min="8450" max="8450" width="5.5703125" style="1" customWidth="1"/>
    <col min="8451" max="8452" width="5.42578125" style="1" customWidth="1"/>
    <col min="8453" max="8453" width="5.7109375" style="1" customWidth="1"/>
    <col min="8454" max="8454" width="75.140625" style="1" customWidth="1"/>
    <col min="8455" max="8455" width="15" style="1" customWidth="1"/>
    <col min="8456" max="8703" width="11.42578125" style="1"/>
    <col min="8704" max="8704" width="6.28515625" style="1" customWidth="1"/>
    <col min="8705" max="8705" width="5.28515625" style="1" customWidth="1"/>
    <col min="8706" max="8706" width="5.5703125" style="1" customWidth="1"/>
    <col min="8707" max="8708" width="5.42578125" style="1" customWidth="1"/>
    <col min="8709" max="8709" width="5.7109375" style="1" customWidth="1"/>
    <col min="8710" max="8710" width="75.140625" style="1" customWidth="1"/>
    <col min="8711" max="8711" width="15" style="1" customWidth="1"/>
    <col min="8712" max="8959" width="11.42578125" style="1"/>
    <col min="8960" max="8960" width="6.28515625" style="1" customWidth="1"/>
    <col min="8961" max="8961" width="5.28515625" style="1" customWidth="1"/>
    <col min="8962" max="8962" width="5.5703125" style="1" customWidth="1"/>
    <col min="8963" max="8964" width="5.42578125" style="1" customWidth="1"/>
    <col min="8965" max="8965" width="5.7109375" style="1" customWidth="1"/>
    <col min="8966" max="8966" width="75.140625" style="1" customWidth="1"/>
    <col min="8967" max="8967" width="15" style="1" customWidth="1"/>
    <col min="8968" max="9215" width="11.42578125" style="1"/>
    <col min="9216" max="9216" width="6.28515625" style="1" customWidth="1"/>
    <col min="9217" max="9217" width="5.28515625" style="1" customWidth="1"/>
    <col min="9218" max="9218" width="5.5703125" style="1" customWidth="1"/>
    <col min="9219" max="9220" width="5.42578125" style="1" customWidth="1"/>
    <col min="9221" max="9221" width="5.7109375" style="1" customWidth="1"/>
    <col min="9222" max="9222" width="75.140625" style="1" customWidth="1"/>
    <col min="9223" max="9223" width="15" style="1" customWidth="1"/>
    <col min="9224" max="9471" width="11.42578125" style="1"/>
    <col min="9472" max="9472" width="6.28515625" style="1" customWidth="1"/>
    <col min="9473" max="9473" width="5.28515625" style="1" customWidth="1"/>
    <col min="9474" max="9474" width="5.5703125" style="1" customWidth="1"/>
    <col min="9475" max="9476" width="5.42578125" style="1" customWidth="1"/>
    <col min="9477" max="9477" width="5.7109375" style="1" customWidth="1"/>
    <col min="9478" max="9478" width="75.140625" style="1" customWidth="1"/>
    <col min="9479" max="9479" width="15" style="1" customWidth="1"/>
    <col min="9480" max="9727" width="11.42578125" style="1"/>
    <col min="9728" max="9728" width="6.28515625" style="1" customWidth="1"/>
    <col min="9729" max="9729" width="5.28515625" style="1" customWidth="1"/>
    <col min="9730" max="9730" width="5.5703125" style="1" customWidth="1"/>
    <col min="9731" max="9732" width="5.42578125" style="1" customWidth="1"/>
    <col min="9733" max="9733" width="5.7109375" style="1" customWidth="1"/>
    <col min="9734" max="9734" width="75.140625" style="1" customWidth="1"/>
    <col min="9735" max="9735" width="15" style="1" customWidth="1"/>
    <col min="9736" max="9983" width="11.42578125" style="1"/>
    <col min="9984" max="9984" width="6.28515625" style="1" customWidth="1"/>
    <col min="9985" max="9985" width="5.28515625" style="1" customWidth="1"/>
    <col min="9986" max="9986" width="5.5703125" style="1" customWidth="1"/>
    <col min="9987" max="9988" width="5.42578125" style="1" customWidth="1"/>
    <col min="9989" max="9989" width="5.7109375" style="1" customWidth="1"/>
    <col min="9990" max="9990" width="75.140625" style="1" customWidth="1"/>
    <col min="9991" max="9991" width="15" style="1" customWidth="1"/>
    <col min="9992" max="10239" width="11.42578125" style="1"/>
    <col min="10240" max="10240" width="6.28515625" style="1" customWidth="1"/>
    <col min="10241" max="10241" width="5.28515625" style="1" customWidth="1"/>
    <col min="10242" max="10242" width="5.5703125" style="1" customWidth="1"/>
    <col min="10243" max="10244" width="5.42578125" style="1" customWidth="1"/>
    <col min="10245" max="10245" width="5.7109375" style="1" customWidth="1"/>
    <col min="10246" max="10246" width="75.140625" style="1" customWidth="1"/>
    <col min="10247" max="10247" width="15" style="1" customWidth="1"/>
    <col min="10248" max="10495" width="11.42578125" style="1"/>
    <col min="10496" max="10496" width="6.28515625" style="1" customWidth="1"/>
    <col min="10497" max="10497" width="5.28515625" style="1" customWidth="1"/>
    <col min="10498" max="10498" width="5.5703125" style="1" customWidth="1"/>
    <col min="10499" max="10500" width="5.42578125" style="1" customWidth="1"/>
    <col min="10501" max="10501" width="5.7109375" style="1" customWidth="1"/>
    <col min="10502" max="10502" width="75.140625" style="1" customWidth="1"/>
    <col min="10503" max="10503" width="15" style="1" customWidth="1"/>
    <col min="10504" max="10751" width="11.42578125" style="1"/>
    <col min="10752" max="10752" width="6.28515625" style="1" customWidth="1"/>
    <col min="10753" max="10753" width="5.28515625" style="1" customWidth="1"/>
    <col min="10754" max="10754" width="5.5703125" style="1" customWidth="1"/>
    <col min="10755" max="10756" width="5.42578125" style="1" customWidth="1"/>
    <col min="10757" max="10757" width="5.7109375" style="1" customWidth="1"/>
    <col min="10758" max="10758" width="75.140625" style="1" customWidth="1"/>
    <col min="10759" max="10759" width="15" style="1" customWidth="1"/>
    <col min="10760" max="11007" width="11.42578125" style="1"/>
    <col min="11008" max="11008" width="6.28515625" style="1" customWidth="1"/>
    <col min="11009" max="11009" width="5.28515625" style="1" customWidth="1"/>
    <col min="11010" max="11010" width="5.5703125" style="1" customWidth="1"/>
    <col min="11011" max="11012" width="5.42578125" style="1" customWidth="1"/>
    <col min="11013" max="11013" width="5.7109375" style="1" customWidth="1"/>
    <col min="11014" max="11014" width="75.140625" style="1" customWidth="1"/>
    <col min="11015" max="11015" width="15" style="1" customWidth="1"/>
    <col min="11016" max="11263" width="11.42578125" style="1"/>
    <col min="11264" max="11264" width="6.28515625" style="1" customWidth="1"/>
    <col min="11265" max="11265" width="5.28515625" style="1" customWidth="1"/>
    <col min="11266" max="11266" width="5.5703125" style="1" customWidth="1"/>
    <col min="11267" max="11268" width="5.42578125" style="1" customWidth="1"/>
    <col min="11269" max="11269" width="5.7109375" style="1" customWidth="1"/>
    <col min="11270" max="11270" width="75.140625" style="1" customWidth="1"/>
    <col min="11271" max="11271" width="15" style="1" customWidth="1"/>
    <col min="11272" max="11519" width="11.42578125" style="1"/>
    <col min="11520" max="11520" width="6.28515625" style="1" customWidth="1"/>
    <col min="11521" max="11521" width="5.28515625" style="1" customWidth="1"/>
    <col min="11522" max="11522" width="5.5703125" style="1" customWidth="1"/>
    <col min="11523" max="11524" width="5.42578125" style="1" customWidth="1"/>
    <col min="11525" max="11525" width="5.7109375" style="1" customWidth="1"/>
    <col min="11526" max="11526" width="75.140625" style="1" customWidth="1"/>
    <col min="11527" max="11527" width="15" style="1" customWidth="1"/>
    <col min="11528" max="11775" width="11.42578125" style="1"/>
    <col min="11776" max="11776" width="6.28515625" style="1" customWidth="1"/>
    <col min="11777" max="11777" width="5.28515625" style="1" customWidth="1"/>
    <col min="11778" max="11778" width="5.5703125" style="1" customWidth="1"/>
    <col min="11779" max="11780" width="5.42578125" style="1" customWidth="1"/>
    <col min="11781" max="11781" width="5.7109375" style="1" customWidth="1"/>
    <col min="11782" max="11782" width="75.140625" style="1" customWidth="1"/>
    <col min="11783" max="11783" width="15" style="1" customWidth="1"/>
    <col min="11784" max="12031" width="11.42578125" style="1"/>
    <col min="12032" max="12032" width="6.28515625" style="1" customWidth="1"/>
    <col min="12033" max="12033" width="5.28515625" style="1" customWidth="1"/>
    <col min="12034" max="12034" width="5.5703125" style="1" customWidth="1"/>
    <col min="12035" max="12036" width="5.42578125" style="1" customWidth="1"/>
    <col min="12037" max="12037" width="5.7109375" style="1" customWidth="1"/>
    <col min="12038" max="12038" width="75.140625" style="1" customWidth="1"/>
    <col min="12039" max="12039" width="15" style="1" customWidth="1"/>
    <col min="12040" max="12287" width="11.42578125" style="1"/>
    <col min="12288" max="12288" width="6.28515625" style="1" customWidth="1"/>
    <col min="12289" max="12289" width="5.28515625" style="1" customWidth="1"/>
    <col min="12290" max="12290" width="5.5703125" style="1" customWidth="1"/>
    <col min="12291" max="12292" width="5.42578125" style="1" customWidth="1"/>
    <col min="12293" max="12293" width="5.7109375" style="1" customWidth="1"/>
    <col min="12294" max="12294" width="75.140625" style="1" customWidth="1"/>
    <col min="12295" max="12295" width="15" style="1" customWidth="1"/>
    <col min="12296" max="12543" width="11.42578125" style="1"/>
    <col min="12544" max="12544" width="6.28515625" style="1" customWidth="1"/>
    <col min="12545" max="12545" width="5.28515625" style="1" customWidth="1"/>
    <col min="12546" max="12546" width="5.5703125" style="1" customWidth="1"/>
    <col min="12547" max="12548" width="5.42578125" style="1" customWidth="1"/>
    <col min="12549" max="12549" width="5.7109375" style="1" customWidth="1"/>
    <col min="12550" max="12550" width="75.140625" style="1" customWidth="1"/>
    <col min="12551" max="12551" width="15" style="1" customWidth="1"/>
    <col min="12552" max="12799" width="11.42578125" style="1"/>
    <col min="12800" max="12800" width="6.28515625" style="1" customWidth="1"/>
    <col min="12801" max="12801" width="5.28515625" style="1" customWidth="1"/>
    <col min="12802" max="12802" width="5.5703125" style="1" customWidth="1"/>
    <col min="12803" max="12804" width="5.42578125" style="1" customWidth="1"/>
    <col min="12805" max="12805" width="5.7109375" style="1" customWidth="1"/>
    <col min="12806" max="12806" width="75.140625" style="1" customWidth="1"/>
    <col min="12807" max="12807" width="15" style="1" customWidth="1"/>
    <col min="12808" max="13055" width="11.42578125" style="1"/>
    <col min="13056" max="13056" width="6.28515625" style="1" customWidth="1"/>
    <col min="13057" max="13057" width="5.28515625" style="1" customWidth="1"/>
    <col min="13058" max="13058" width="5.5703125" style="1" customWidth="1"/>
    <col min="13059" max="13060" width="5.42578125" style="1" customWidth="1"/>
    <col min="13061" max="13061" width="5.7109375" style="1" customWidth="1"/>
    <col min="13062" max="13062" width="75.140625" style="1" customWidth="1"/>
    <col min="13063" max="13063" width="15" style="1" customWidth="1"/>
    <col min="13064" max="13311" width="11.42578125" style="1"/>
    <col min="13312" max="13312" width="6.28515625" style="1" customWidth="1"/>
    <col min="13313" max="13313" width="5.28515625" style="1" customWidth="1"/>
    <col min="13314" max="13314" width="5.5703125" style="1" customWidth="1"/>
    <col min="13315" max="13316" width="5.42578125" style="1" customWidth="1"/>
    <col min="13317" max="13317" width="5.7109375" style="1" customWidth="1"/>
    <col min="13318" max="13318" width="75.140625" style="1" customWidth="1"/>
    <col min="13319" max="13319" width="15" style="1" customWidth="1"/>
    <col min="13320" max="13567" width="11.42578125" style="1"/>
    <col min="13568" max="13568" width="6.28515625" style="1" customWidth="1"/>
    <col min="13569" max="13569" width="5.28515625" style="1" customWidth="1"/>
    <col min="13570" max="13570" width="5.5703125" style="1" customWidth="1"/>
    <col min="13571" max="13572" width="5.42578125" style="1" customWidth="1"/>
    <col min="13573" max="13573" width="5.7109375" style="1" customWidth="1"/>
    <col min="13574" max="13574" width="75.140625" style="1" customWidth="1"/>
    <col min="13575" max="13575" width="15" style="1" customWidth="1"/>
    <col min="13576" max="13823" width="11.42578125" style="1"/>
    <col min="13824" max="13824" width="6.28515625" style="1" customWidth="1"/>
    <col min="13825" max="13825" width="5.28515625" style="1" customWidth="1"/>
    <col min="13826" max="13826" width="5.5703125" style="1" customWidth="1"/>
    <col min="13827" max="13828" width="5.42578125" style="1" customWidth="1"/>
    <col min="13829" max="13829" width="5.7109375" style="1" customWidth="1"/>
    <col min="13830" max="13830" width="75.140625" style="1" customWidth="1"/>
    <col min="13831" max="13831" width="15" style="1" customWidth="1"/>
    <col min="13832" max="14079" width="11.42578125" style="1"/>
    <col min="14080" max="14080" width="6.28515625" style="1" customWidth="1"/>
    <col min="14081" max="14081" width="5.28515625" style="1" customWidth="1"/>
    <col min="14082" max="14082" width="5.5703125" style="1" customWidth="1"/>
    <col min="14083" max="14084" width="5.42578125" style="1" customWidth="1"/>
    <col min="14085" max="14085" width="5.7109375" style="1" customWidth="1"/>
    <col min="14086" max="14086" width="75.140625" style="1" customWidth="1"/>
    <col min="14087" max="14087" width="15" style="1" customWidth="1"/>
    <col min="14088" max="14335" width="11.42578125" style="1"/>
    <col min="14336" max="14336" width="6.28515625" style="1" customWidth="1"/>
    <col min="14337" max="14337" width="5.28515625" style="1" customWidth="1"/>
    <col min="14338" max="14338" width="5.5703125" style="1" customWidth="1"/>
    <col min="14339" max="14340" width="5.42578125" style="1" customWidth="1"/>
    <col min="14341" max="14341" width="5.7109375" style="1" customWidth="1"/>
    <col min="14342" max="14342" width="75.140625" style="1" customWidth="1"/>
    <col min="14343" max="14343" width="15" style="1" customWidth="1"/>
    <col min="14344" max="14591" width="11.42578125" style="1"/>
    <col min="14592" max="14592" width="6.28515625" style="1" customWidth="1"/>
    <col min="14593" max="14593" width="5.28515625" style="1" customWidth="1"/>
    <col min="14594" max="14594" width="5.5703125" style="1" customWidth="1"/>
    <col min="14595" max="14596" width="5.42578125" style="1" customWidth="1"/>
    <col min="14597" max="14597" width="5.7109375" style="1" customWidth="1"/>
    <col min="14598" max="14598" width="75.140625" style="1" customWidth="1"/>
    <col min="14599" max="14599" width="15" style="1" customWidth="1"/>
    <col min="14600" max="14847" width="11.42578125" style="1"/>
    <col min="14848" max="14848" width="6.28515625" style="1" customWidth="1"/>
    <col min="14849" max="14849" width="5.28515625" style="1" customWidth="1"/>
    <col min="14850" max="14850" width="5.5703125" style="1" customWidth="1"/>
    <col min="14851" max="14852" width="5.42578125" style="1" customWidth="1"/>
    <col min="14853" max="14853" width="5.7109375" style="1" customWidth="1"/>
    <col min="14854" max="14854" width="75.140625" style="1" customWidth="1"/>
    <col min="14855" max="14855" width="15" style="1" customWidth="1"/>
    <col min="14856" max="15103" width="11.42578125" style="1"/>
    <col min="15104" max="15104" width="6.28515625" style="1" customWidth="1"/>
    <col min="15105" max="15105" width="5.28515625" style="1" customWidth="1"/>
    <col min="15106" max="15106" width="5.5703125" style="1" customWidth="1"/>
    <col min="15107" max="15108" width="5.42578125" style="1" customWidth="1"/>
    <col min="15109" max="15109" width="5.7109375" style="1" customWidth="1"/>
    <col min="15110" max="15110" width="75.140625" style="1" customWidth="1"/>
    <col min="15111" max="15111" width="15" style="1" customWidth="1"/>
    <col min="15112" max="15359" width="11.42578125" style="1"/>
    <col min="15360" max="15360" width="6.28515625" style="1" customWidth="1"/>
    <col min="15361" max="15361" width="5.28515625" style="1" customWidth="1"/>
    <col min="15362" max="15362" width="5.5703125" style="1" customWidth="1"/>
    <col min="15363" max="15364" width="5.42578125" style="1" customWidth="1"/>
    <col min="15365" max="15365" width="5.7109375" style="1" customWidth="1"/>
    <col min="15366" max="15366" width="75.140625" style="1" customWidth="1"/>
    <col min="15367" max="15367" width="15" style="1" customWidth="1"/>
    <col min="15368" max="15615" width="11.42578125" style="1"/>
    <col min="15616" max="15616" width="6.28515625" style="1" customWidth="1"/>
    <col min="15617" max="15617" width="5.28515625" style="1" customWidth="1"/>
    <col min="15618" max="15618" width="5.5703125" style="1" customWidth="1"/>
    <col min="15619" max="15620" width="5.42578125" style="1" customWidth="1"/>
    <col min="15621" max="15621" width="5.7109375" style="1" customWidth="1"/>
    <col min="15622" max="15622" width="75.140625" style="1" customWidth="1"/>
    <col min="15623" max="15623" width="15" style="1" customWidth="1"/>
    <col min="15624" max="15871" width="11.42578125" style="1"/>
    <col min="15872" max="15872" width="6.28515625" style="1" customWidth="1"/>
    <col min="15873" max="15873" width="5.28515625" style="1" customWidth="1"/>
    <col min="15874" max="15874" width="5.5703125" style="1" customWidth="1"/>
    <col min="15875" max="15876" width="5.42578125" style="1" customWidth="1"/>
    <col min="15877" max="15877" width="5.7109375" style="1" customWidth="1"/>
    <col min="15878" max="15878" width="75.140625" style="1" customWidth="1"/>
    <col min="15879" max="15879" width="15" style="1" customWidth="1"/>
    <col min="15880" max="16127" width="11.42578125" style="1"/>
    <col min="16128" max="16128" width="6.28515625" style="1" customWidth="1"/>
    <col min="16129" max="16129" width="5.28515625" style="1" customWidth="1"/>
    <col min="16130" max="16130" width="5.5703125" style="1" customWidth="1"/>
    <col min="16131" max="16132" width="5.42578125" style="1" customWidth="1"/>
    <col min="16133" max="16133" width="5.7109375" style="1" customWidth="1"/>
    <col min="16134" max="16134" width="75.140625" style="1" customWidth="1"/>
    <col min="16135" max="16135" width="15" style="1" customWidth="1"/>
    <col min="16136" max="16384" width="11.42578125" style="1"/>
  </cols>
  <sheetData>
    <row r="1" spans="1:30" ht="18">
      <c r="A1" s="2" t="s">
        <v>0</v>
      </c>
      <c r="B1" s="3"/>
      <c r="C1" s="3"/>
      <c r="D1" s="3"/>
      <c r="E1" s="3"/>
    </row>
    <row r="2" spans="1:30" ht="18">
      <c r="A2" s="2" t="s">
        <v>377</v>
      </c>
      <c r="B2" s="3"/>
      <c r="C2" s="3"/>
      <c r="D2" s="3"/>
      <c r="E2" s="3"/>
      <c r="G2" s="448"/>
    </row>
    <row r="3" spans="1:30" ht="18">
      <c r="A3" s="2"/>
      <c r="B3" s="3"/>
      <c r="C3" s="3"/>
      <c r="D3" s="3"/>
      <c r="E3" s="3"/>
      <c r="G3" s="448"/>
    </row>
    <row r="4" spans="1:30" ht="18">
      <c r="A4" s="2"/>
      <c r="B4" s="3"/>
      <c r="C4" s="3"/>
      <c r="D4" s="3"/>
      <c r="E4" s="3"/>
      <c r="G4" s="448"/>
    </row>
    <row r="5" spans="1:30" ht="30.75">
      <c r="A5" s="684" t="s">
        <v>372</v>
      </c>
      <c r="B5" s="684"/>
      <c r="C5" s="684"/>
      <c r="D5" s="684"/>
      <c r="E5" s="684"/>
      <c r="F5" s="684"/>
      <c r="G5" s="684"/>
    </row>
    <row r="6" spans="1:30" ht="30.75">
      <c r="A6" s="685" t="s">
        <v>280</v>
      </c>
      <c r="B6" s="685"/>
      <c r="C6" s="685"/>
      <c r="D6" s="685"/>
      <c r="E6" s="685"/>
      <c r="F6" s="685"/>
      <c r="G6" s="685"/>
    </row>
    <row r="7" spans="1:30" ht="15.75" thickBot="1">
      <c r="A7" s="7"/>
      <c r="B7" s="7"/>
      <c r="C7" s="7"/>
      <c r="D7" s="7"/>
      <c r="E7" s="7"/>
      <c r="F7" s="7"/>
      <c r="G7" s="7"/>
    </row>
    <row r="8" spans="1:30" ht="15.75" thickBot="1">
      <c r="A8" s="1"/>
      <c r="B8" s="303"/>
      <c r="C8" s="1" t="s">
        <v>281</v>
      </c>
      <c r="D8" s="7"/>
      <c r="E8" s="7"/>
      <c r="F8" s="7"/>
      <c r="G8" s="7"/>
    </row>
    <row r="9" spans="1:30">
      <c r="A9" s="1"/>
      <c r="B9" s="115"/>
      <c r="C9" s="1" t="s">
        <v>282</v>
      </c>
      <c r="D9" s="7"/>
      <c r="E9" s="7"/>
      <c r="F9" s="7"/>
      <c r="G9" s="7"/>
    </row>
    <row r="10" spans="1:30">
      <c r="A10" s="10"/>
    </row>
    <row r="11" spans="1:30" ht="21.75" customHeight="1">
      <c r="A11" s="1"/>
      <c r="B11" s="11"/>
      <c r="C11" s="1" t="s">
        <v>283</v>
      </c>
    </row>
    <row r="12" spans="1:30">
      <c r="A12" s="1"/>
      <c r="B12" s="12"/>
      <c r="C12" s="1" t="s">
        <v>282</v>
      </c>
    </row>
    <row r="13" spans="1:30">
      <c r="A13" s="10"/>
      <c r="E13" s="1"/>
    </row>
    <row r="14" spans="1:30" s="166" customFormat="1" ht="18.75" thickBot="1">
      <c r="A14" s="304"/>
      <c r="B14" s="305"/>
      <c r="C14" s="306"/>
      <c r="D14" s="305"/>
      <c r="E14" s="305"/>
      <c r="F14" s="307"/>
      <c r="G14" s="308"/>
    </row>
    <row r="15" spans="1:30" s="166" customFormat="1" ht="129" thickBot="1">
      <c r="A15" s="439" t="s">
        <v>5</v>
      </c>
      <c r="B15" s="440" t="s">
        <v>284</v>
      </c>
      <c r="C15" s="441" t="s">
        <v>7</v>
      </c>
      <c r="D15" s="440" t="s">
        <v>8</v>
      </c>
      <c r="E15" s="441" t="s">
        <v>9</v>
      </c>
      <c r="F15" s="442" t="s">
        <v>10</v>
      </c>
      <c r="G15" s="443" t="s">
        <v>285</v>
      </c>
      <c r="AD15" s="309"/>
    </row>
    <row r="16" spans="1:30" s="166" customFormat="1" ht="18.75" thickBot="1">
      <c r="A16" s="590" t="s">
        <v>99</v>
      </c>
      <c r="B16" s="591"/>
      <c r="C16" s="592"/>
      <c r="D16" s="591"/>
      <c r="E16" s="592"/>
      <c r="F16" s="593" t="s">
        <v>286</v>
      </c>
      <c r="G16" s="594">
        <f>G17+G34+G40+G41</f>
        <v>247330</v>
      </c>
    </row>
    <row r="17" spans="1:37" ht="15.75" thickBot="1">
      <c r="A17" s="595"/>
      <c r="B17" s="596" t="s">
        <v>22</v>
      </c>
      <c r="C17" s="597"/>
      <c r="D17" s="598"/>
      <c r="E17" s="597"/>
      <c r="F17" s="599" t="s">
        <v>287</v>
      </c>
      <c r="G17" s="600">
        <f>G18+G21+G25+G31+G33</f>
        <v>49520</v>
      </c>
    </row>
    <row r="18" spans="1:37" ht="15.75" hidden="1" thickBot="1">
      <c r="A18" s="601"/>
      <c r="B18" s="602"/>
      <c r="C18" s="603" t="s">
        <v>24</v>
      </c>
      <c r="D18" s="604"/>
      <c r="E18" s="603"/>
      <c r="F18" s="605" t="s">
        <v>288</v>
      </c>
      <c r="G18" s="606">
        <f>G19+G20</f>
        <v>30000</v>
      </c>
    </row>
    <row r="19" spans="1:37" ht="15.75" hidden="1" thickBot="1">
      <c r="A19" s="601"/>
      <c r="B19" s="607"/>
      <c r="C19" s="601"/>
      <c r="D19" s="490" t="s">
        <v>24</v>
      </c>
      <c r="E19" s="601"/>
      <c r="F19" s="608" t="s">
        <v>289</v>
      </c>
      <c r="G19" s="609">
        <v>30000</v>
      </c>
    </row>
    <row r="20" spans="1:37" ht="15.75" hidden="1" thickBot="1">
      <c r="A20" s="601"/>
      <c r="B20" s="607"/>
      <c r="C20" s="601"/>
      <c r="D20" s="490" t="s">
        <v>27</v>
      </c>
      <c r="E20" s="601"/>
      <c r="F20" s="610" t="s">
        <v>290</v>
      </c>
      <c r="G20" s="611"/>
    </row>
    <row r="21" spans="1:37" ht="15.75" hidden="1" thickBot="1">
      <c r="A21" s="612"/>
      <c r="B21" s="613"/>
      <c r="C21" s="614" t="s">
        <v>27</v>
      </c>
      <c r="D21" s="615"/>
      <c r="E21" s="614"/>
      <c r="F21" s="616" t="s">
        <v>291</v>
      </c>
      <c r="G21" s="609">
        <f>SUM(G22:G24)</f>
        <v>3700</v>
      </c>
    </row>
    <row r="22" spans="1:37" ht="15.75" hidden="1" thickBot="1">
      <c r="A22" s="601"/>
      <c r="B22" s="607"/>
      <c r="C22" s="601"/>
      <c r="D22" s="490" t="s">
        <v>24</v>
      </c>
      <c r="E22" s="601"/>
      <c r="F22" s="608" t="s">
        <v>292</v>
      </c>
      <c r="G22" s="609">
        <v>700</v>
      </c>
    </row>
    <row r="23" spans="1:37" ht="15.75" hidden="1" thickBot="1">
      <c r="A23" s="601"/>
      <c r="B23" s="607"/>
      <c r="C23" s="601"/>
      <c r="D23" s="490" t="s">
        <v>27</v>
      </c>
      <c r="E23" s="601"/>
      <c r="F23" s="608" t="s">
        <v>293</v>
      </c>
      <c r="G23" s="609">
        <v>2000</v>
      </c>
    </row>
    <row r="24" spans="1:37" ht="15.75" hidden="1" thickBot="1">
      <c r="A24" s="617"/>
      <c r="B24" s="618"/>
      <c r="C24" s="617"/>
      <c r="D24" s="619" t="s">
        <v>48</v>
      </c>
      <c r="E24" s="617"/>
      <c r="F24" s="610" t="s">
        <v>294</v>
      </c>
      <c r="G24" s="611">
        <v>1000</v>
      </c>
    </row>
    <row r="25" spans="1:37" ht="15.75" hidden="1" thickBot="1">
      <c r="A25" s="612"/>
      <c r="B25" s="613"/>
      <c r="C25" s="614" t="s">
        <v>48</v>
      </c>
      <c r="D25" s="615"/>
      <c r="E25" s="614"/>
      <c r="F25" s="620" t="s">
        <v>295</v>
      </c>
      <c r="G25" s="621">
        <f>SUM(G26:G30)</f>
        <v>15800</v>
      </c>
    </row>
    <row r="26" spans="1:37" s="336" customFormat="1" ht="15.75" hidden="1" thickBot="1">
      <c r="A26" s="601"/>
      <c r="B26" s="607"/>
      <c r="C26" s="601"/>
      <c r="D26" s="490" t="s">
        <v>24</v>
      </c>
      <c r="E26" s="601"/>
      <c r="F26" s="608" t="s">
        <v>296</v>
      </c>
      <c r="G26" s="609">
        <v>7000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s="336" customFormat="1" ht="15.75" hidden="1" thickBot="1">
      <c r="A27" s="601"/>
      <c r="B27" s="607"/>
      <c r="C27" s="601"/>
      <c r="D27" s="490" t="s">
        <v>27</v>
      </c>
      <c r="E27" s="601"/>
      <c r="F27" s="608" t="s">
        <v>297</v>
      </c>
      <c r="G27" s="609">
        <v>3000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s="336" customFormat="1" ht="15.75" hidden="1" thickBot="1">
      <c r="A28" s="601"/>
      <c r="B28" s="607"/>
      <c r="C28" s="601"/>
      <c r="D28" s="490" t="s">
        <v>48</v>
      </c>
      <c r="E28" s="601"/>
      <c r="F28" s="608" t="s">
        <v>298</v>
      </c>
      <c r="G28" s="609">
        <v>300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s="336" customFormat="1" ht="15.75" hidden="1" thickBot="1">
      <c r="A29" s="601"/>
      <c r="B29" s="607"/>
      <c r="C29" s="601"/>
      <c r="D29" s="490" t="s">
        <v>30</v>
      </c>
      <c r="E29" s="601"/>
      <c r="F29" s="608" t="s">
        <v>299</v>
      </c>
      <c r="G29" s="609">
        <v>3500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s="336" customFormat="1" ht="15.75" hidden="1" thickBot="1">
      <c r="A30" s="617"/>
      <c r="B30" s="618"/>
      <c r="C30" s="617"/>
      <c r="D30" s="619" t="s">
        <v>50</v>
      </c>
      <c r="E30" s="617"/>
      <c r="F30" s="610" t="s">
        <v>136</v>
      </c>
      <c r="G30" s="611">
        <v>2000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5.75" hidden="1" thickBot="1">
      <c r="A31" s="612"/>
      <c r="B31" s="613"/>
      <c r="C31" s="614" t="s">
        <v>30</v>
      </c>
      <c r="D31" s="615"/>
      <c r="E31" s="614"/>
      <c r="F31" s="620" t="s">
        <v>300</v>
      </c>
      <c r="G31" s="621">
        <f>SUM(G32)</f>
        <v>10</v>
      </c>
    </row>
    <row r="32" spans="1:37" ht="15.75" hidden="1" thickBot="1">
      <c r="A32" s="617"/>
      <c r="B32" s="618"/>
      <c r="C32" s="617"/>
      <c r="D32" s="619" t="s">
        <v>24</v>
      </c>
      <c r="E32" s="617"/>
      <c r="F32" s="608" t="s">
        <v>301</v>
      </c>
      <c r="G32" s="611">
        <v>10</v>
      </c>
    </row>
    <row r="33" spans="1:10" ht="15.75" hidden="1" thickBot="1">
      <c r="A33" s="622"/>
      <c r="B33" s="613"/>
      <c r="C33" s="614" t="s">
        <v>50</v>
      </c>
      <c r="D33" s="615"/>
      <c r="E33" s="614"/>
      <c r="F33" s="620" t="s">
        <v>247</v>
      </c>
      <c r="G33" s="623">
        <v>10</v>
      </c>
      <c r="J33" s="338" t="s">
        <v>302</v>
      </c>
    </row>
    <row r="34" spans="1:10" ht="15.75" thickBot="1">
      <c r="A34" s="481"/>
      <c r="B34" s="624" t="s">
        <v>82</v>
      </c>
      <c r="C34" s="624"/>
      <c r="D34" s="625"/>
      <c r="E34" s="624"/>
      <c r="F34" s="626" t="s">
        <v>303</v>
      </c>
      <c r="G34" s="627">
        <f>G35+G38+G39</f>
        <v>103800</v>
      </c>
    </row>
    <row r="35" spans="1:10" ht="15.75" hidden="1" thickBot="1">
      <c r="A35" s="485"/>
      <c r="B35" s="628"/>
      <c r="C35" s="603" t="s">
        <v>24</v>
      </c>
      <c r="D35" s="629"/>
      <c r="E35" s="603"/>
      <c r="F35" s="605" t="s">
        <v>304</v>
      </c>
      <c r="G35" s="606">
        <f>SUM(G36:G37)</f>
        <v>103600</v>
      </c>
    </row>
    <row r="36" spans="1:10" ht="15.75" hidden="1" thickBot="1">
      <c r="A36" s="488"/>
      <c r="B36" s="601"/>
      <c r="C36" s="601"/>
      <c r="D36" s="490" t="s">
        <v>24</v>
      </c>
      <c r="E36" s="601"/>
      <c r="F36" s="608" t="s">
        <v>305</v>
      </c>
      <c r="G36" s="609">
        <v>38850</v>
      </c>
    </row>
    <row r="37" spans="1:10" ht="15.75" hidden="1" thickBot="1">
      <c r="A37" s="506"/>
      <c r="B37" s="617"/>
      <c r="C37" s="617"/>
      <c r="D37" s="619" t="s">
        <v>27</v>
      </c>
      <c r="E37" s="617"/>
      <c r="F37" s="610" t="s">
        <v>290</v>
      </c>
      <c r="G37" s="611">
        <v>64750</v>
      </c>
    </row>
    <row r="38" spans="1:10" ht="15.75" hidden="1" thickBot="1">
      <c r="A38" s="506"/>
      <c r="B38" s="617"/>
      <c r="C38" s="630" t="s">
        <v>27</v>
      </c>
      <c r="D38" s="631"/>
      <c r="E38" s="630"/>
      <c r="F38" s="632" t="s">
        <v>306</v>
      </c>
      <c r="G38" s="611"/>
    </row>
    <row r="39" spans="1:10" ht="15.75" hidden="1" thickBot="1">
      <c r="A39" s="488"/>
      <c r="B39" s="601"/>
      <c r="C39" s="633" t="s">
        <v>50</v>
      </c>
      <c r="D39" s="634"/>
      <c r="E39" s="633"/>
      <c r="F39" s="635" t="s">
        <v>136</v>
      </c>
      <c r="G39" s="600">
        <v>200</v>
      </c>
    </row>
    <row r="40" spans="1:10" ht="15.75" thickBot="1">
      <c r="A40" s="481"/>
      <c r="B40" s="624" t="s">
        <v>99</v>
      </c>
      <c r="C40" s="624"/>
      <c r="D40" s="625"/>
      <c r="E40" s="624"/>
      <c r="F40" s="626" t="s">
        <v>307</v>
      </c>
      <c r="G40" s="627">
        <v>94000</v>
      </c>
      <c r="J40" s="350"/>
    </row>
    <row r="41" spans="1:10" ht="15.75" thickBot="1">
      <c r="A41" s="481"/>
      <c r="B41" s="624" t="s">
        <v>308</v>
      </c>
      <c r="C41" s="624"/>
      <c r="D41" s="625"/>
      <c r="E41" s="624"/>
      <c r="F41" s="626" t="s">
        <v>309</v>
      </c>
      <c r="G41" s="627">
        <v>10</v>
      </c>
    </row>
    <row r="42" spans="1:10" s="166" customFormat="1" ht="18.75" thickBot="1">
      <c r="A42" s="636" t="s">
        <v>137</v>
      </c>
      <c r="B42" s="637"/>
      <c r="C42" s="637"/>
      <c r="D42" s="638"/>
      <c r="E42" s="637"/>
      <c r="F42" s="639" t="s">
        <v>196</v>
      </c>
      <c r="G42" s="640">
        <f>G43+G44</f>
        <v>65037</v>
      </c>
    </row>
    <row r="43" spans="1:10" s="166" customFormat="1" ht="15.75" thickBot="1">
      <c r="A43" s="641"/>
      <c r="B43" s="624" t="s">
        <v>22</v>
      </c>
      <c r="C43" s="624"/>
      <c r="D43" s="625"/>
      <c r="E43" s="624"/>
      <c r="F43" s="626" t="s">
        <v>310</v>
      </c>
      <c r="G43" s="640">
        <v>10</v>
      </c>
    </row>
    <row r="44" spans="1:10" ht="15.75" thickBot="1">
      <c r="A44" s="481"/>
      <c r="B44" s="624" t="s">
        <v>99</v>
      </c>
      <c r="C44" s="595"/>
      <c r="D44" s="642"/>
      <c r="E44" s="595"/>
      <c r="F44" s="643" t="s">
        <v>311</v>
      </c>
      <c r="G44" s="640">
        <f>G45+G49+G54+G55</f>
        <v>65027</v>
      </c>
    </row>
    <row r="45" spans="1:10">
      <c r="A45" s="488"/>
      <c r="B45" s="601"/>
      <c r="C45" s="633" t="s">
        <v>27</v>
      </c>
      <c r="D45" s="634"/>
      <c r="E45" s="633"/>
      <c r="F45" s="616" t="s">
        <v>312</v>
      </c>
      <c r="G45" s="609">
        <f>SUM(G46:G48)</f>
        <v>35020</v>
      </c>
    </row>
    <row r="46" spans="1:10">
      <c r="A46" s="506"/>
      <c r="B46" s="617"/>
      <c r="C46" s="617"/>
      <c r="D46" s="619" t="s">
        <v>24</v>
      </c>
      <c r="E46" s="617"/>
      <c r="F46" s="610" t="s">
        <v>313</v>
      </c>
      <c r="G46" s="611">
        <v>10</v>
      </c>
    </row>
    <row r="47" spans="1:10">
      <c r="A47" s="488"/>
      <c r="B47" s="601"/>
      <c r="C47" s="601"/>
      <c r="D47" s="490" t="s">
        <v>27</v>
      </c>
      <c r="E47" s="601"/>
      <c r="F47" s="608" t="s">
        <v>314</v>
      </c>
      <c r="G47" s="609">
        <v>10</v>
      </c>
    </row>
    <row r="48" spans="1:10">
      <c r="A48" s="488"/>
      <c r="B48" s="601"/>
      <c r="C48" s="601"/>
      <c r="D48" s="490" t="s">
        <v>50</v>
      </c>
      <c r="E48" s="601"/>
      <c r="F48" s="608" t="s">
        <v>371</v>
      </c>
      <c r="G48" s="609">
        <v>35000</v>
      </c>
    </row>
    <row r="49" spans="1:10">
      <c r="A49" s="488"/>
      <c r="B49" s="601"/>
      <c r="C49" s="633" t="s">
        <v>34</v>
      </c>
      <c r="D49" s="634"/>
      <c r="E49" s="633"/>
      <c r="F49" s="616" t="s">
        <v>315</v>
      </c>
      <c r="G49" s="609">
        <f>G50+G51+G52</f>
        <v>29997</v>
      </c>
    </row>
    <row r="50" spans="1:10">
      <c r="A50" s="488"/>
      <c r="B50" s="601"/>
      <c r="C50" s="601"/>
      <c r="D50" s="490" t="s">
        <v>24</v>
      </c>
      <c r="E50" s="601"/>
      <c r="F50" s="608" t="s">
        <v>316</v>
      </c>
      <c r="G50" s="609">
        <v>2500</v>
      </c>
      <c r="I50" s="369"/>
    </row>
    <row r="51" spans="1:10">
      <c r="A51" s="506"/>
      <c r="B51" s="617"/>
      <c r="C51" s="617"/>
      <c r="D51" s="619" t="s">
        <v>30</v>
      </c>
      <c r="E51" s="617"/>
      <c r="F51" s="610" t="s">
        <v>317</v>
      </c>
      <c r="G51" s="611">
        <v>10</v>
      </c>
    </row>
    <row r="52" spans="1:10">
      <c r="A52" s="488"/>
      <c r="B52" s="601"/>
      <c r="C52" s="601"/>
      <c r="D52" s="490" t="s">
        <v>50</v>
      </c>
      <c r="E52" s="601"/>
      <c r="F52" s="608" t="s">
        <v>318</v>
      </c>
      <c r="G52" s="609">
        <v>27487</v>
      </c>
    </row>
    <row r="53" spans="1:10">
      <c r="A53" s="488"/>
      <c r="B53" s="633"/>
      <c r="C53" s="633" t="s">
        <v>127</v>
      </c>
      <c r="D53" s="634"/>
      <c r="E53" s="633"/>
      <c r="F53" s="616" t="s">
        <v>319</v>
      </c>
      <c r="G53" s="609"/>
    </row>
    <row r="54" spans="1:10">
      <c r="A54" s="644"/>
      <c r="B54" s="645"/>
      <c r="C54" s="646" t="s">
        <v>220</v>
      </c>
      <c r="D54" s="647"/>
      <c r="E54" s="646"/>
      <c r="F54" s="648" t="s">
        <v>320</v>
      </c>
      <c r="G54" s="649">
        <v>10</v>
      </c>
    </row>
    <row r="55" spans="1:10" ht="15.75" thickBot="1">
      <c r="A55" s="644"/>
      <c r="B55" s="645"/>
      <c r="C55" s="646" t="s">
        <v>222</v>
      </c>
      <c r="D55" s="647"/>
      <c r="E55" s="646"/>
      <c r="F55" s="648" t="s">
        <v>321</v>
      </c>
      <c r="G55" s="649"/>
    </row>
    <row r="56" spans="1:10" s="166" customFormat="1" ht="18.75" thickBot="1">
      <c r="A56" s="636" t="s">
        <v>146</v>
      </c>
      <c r="B56" s="590"/>
      <c r="C56" s="590"/>
      <c r="D56" s="650"/>
      <c r="E56" s="590"/>
      <c r="F56" s="639" t="s">
        <v>322</v>
      </c>
      <c r="G56" s="640">
        <f>SUM(G57:G58)</f>
        <v>4010</v>
      </c>
    </row>
    <row r="57" spans="1:10" s="166" customFormat="1" ht="15.75" thickBot="1">
      <c r="A57" s="651"/>
      <c r="B57" s="652" t="s">
        <v>22</v>
      </c>
      <c r="C57" s="652"/>
      <c r="D57" s="653"/>
      <c r="E57" s="652"/>
      <c r="F57" s="635" t="s">
        <v>323</v>
      </c>
      <c r="G57" s="600">
        <v>4000</v>
      </c>
    </row>
    <row r="58" spans="1:10" ht="15.75" thickBot="1">
      <c r="A58" s="481"/>
      <c r="B58" s="624" t="s">
        <v>308</v>
      </c>
      <c r="C58" s="624"/>
      <c r="D58" s="625"/>
      <c r="E58" s="624"/>
      <c r="F58" s="626" t="s">
        <v>324</v>
      </c>
      <c r="G58" s="627">
        <v>10</v>
      </c>
    </row>
    <row r="59" spans="1:10" ht="18.75" thickBot="1">
      <c r="A59" s="636" t="s">
        <v>154</v>
      </c>
      <c r="B59" s="637"/>
      <c r="C59" s="637"/>
      <c r="D59" s="638"/>
      <c r="E59" s="637"/>
      <c r="F59" s="639" t="s">
        <v>325</v>
      </c>
      <c r="G59" s="640">
        <f>SUM(G60:G61)</f>
        <v>20</v>
      </c>
    </row>
    <row r="60" spans="1:10" ht="15.75" thickBot="1">
      <c r="A60" s="654"/>
      <c r="B60" s="633" t="s">
        <v>22</v>
      </c>
      <c r="C60" s="633"/>
      <c r="D60" s="634"/>
      <c r="E60" s="633"/>
      <c r="F60" s="616" t="s">
        <v>326</v>
      </c>
      <c r="G60" s="609">
        <v>10</v>
      </c>
    </row>
    <row r="61" spans="1:10" ht="15.75" thickBot="1">
      <c r="A61" s="481"/>
      <c r="B61" s="624" t="s">
        <v>82</v>
      </c>
      <c r="C61" s="624"/>
      <c r="D61" s="625"/>
      <c r="E61" s="624"/>
      <c r="F61" s="626" t="s">
        <v>327</v>
      </c>
      <c r="G61" s="627">
        <v>10</v>
      </c>
      <c r="J61" s="381" t="s">
        <v>302</v>
      </c>
    </row>
    <row r="62" spans="1:10" s="166" customFormat="1" ht="18.75" thickBot="1">
      <c r="A62" s="655" t="s">
        <v>159</v>
      </c>
      <c r="B62" s="656"/>
      <c r="C62" s="656"/>
      <c r="D62" s="657"/>
      <c r="E62" s="656"/>
      <c r="F62" s="658" t="s">
        <v>328</v>
      </c>
      <c r="G62" s="594">
        <f>G63+G66+G75+G81+G84</f>
        <v>1303268</v>
      </c>
    </row>
    <row r="63" spans="1:10" ht="15.75" thickBot="1">
      <c r="A63" s="481"/>
      <c r="B63" s="624" t="s">
        <v>22</v>
      </c>
      <c r="C63" s="624"/>
      <c r="D63" s="625"/>
      <c r="E63" s="624"/>
      <c r="F63" s="626" t="s">
        <v>329</v>
      </c>
      <c r="G63" s="627">
        <f>SUM(G64:G65)</f>
        <v>2010</v>
      </c>
    </row>
    <row r="64" spans="1:10" ht="15.75" hidden="1" thickBot="1">
      <c r="A64" s="659"/>
      <c r="B64" s="660"/>
      <c r="C64" s="661" t="s">
        <v>24</v>
      </c>
      <c r="D64" s="662"/>
      <c r="E64" s="661"/>
      <c r="F64" s="663" t="s">
        <v>330</v>
      </c>
      <c r="G64" s="664">
        <v>10</v>
      </c>
    </row>
    <row r="65" spans="1:7" ht="15.75" hidden="1" thickBot="1">
      <c r="A65" s="499"/>
      <c r="B65" s="612"/>
      <c r="C65" s="614" t="s">
        <v>27</v>
      </c>
      <c r="D65" s="615"/>
      <c r="E65" s="614"/>
      <c r="F65" s="620" t="s">
        <v>331</v>
      </c>
      <c r="G65" s="621">
        <v>2000</v>
      </c>
    </row>
    <row r="66" spans="1:7" ht="15.75" thickBot="1">
      <c r="A66" s="481"/>
      <c r="B66" s="624" t="s">
        <v>82</v>
      </c>
      <c r="C66" s="624"/>
      <c r="D66" s="625"/>
      <c r="E66" s="624"/>
      <c r="F66" s="626" t="s">
        <v>332</v>
      </c>
      <c r="G66" s="627">
        <f>SUM(G67:G74)</f>
        <v>12800</v>
      </c>
    </row>
    <row r="67" spans="1:7" ht="15.75" hidden="1" thickBot="1">
      <c r="A67" s="659"/>
      <c r="B67" s="660"/>
      <c r="C67" s="661" t="s">
        <v>24</v>
      </c>
      <c r="D67" s="662"/>
      <c r="E67" s="661"/>
      <c r="F67" s="663" t="s">
        <v>333</v>
      </c>
      <c r="G67" s="664">
        <v>7000</v>
      </c>
    </row>
    <row r="68" spans="1:7" ht="15.75" hidden="1" thickBot="1">
      <c r="A68" s="644"/>
      <c r="B68" s="645"/>
      <c r="C68" s="646" t="s">
        <v>27</v>
      </c>
      <c r="D68" s="647"/>
      <c r="E68" s="646"/>
      <c r="F68" s="648" t="s">
        <v>334</v>
      </c>
      <c r="G68" s="649">
        <v>500</v>
      </c>
    </row>
    <row r="69" spans="1:7" ht="15.75" hidden="1" thickBot="1">
      <c r="A69" s="644"/>
      <c r="B69" s="645"/>
      <c r="C69" s="646" t="s">
        <v>48</v>
      </c>
      <c r="D69" s="647"/>
      <c r="E69" s="646"/>
      <c r="F69" s="648" t="s">
        <v>335</v>
      </c>
      <c r="G69" s="649">
        <v>2400</v>
      </c>
    </row>
    <row r="70" spans="1:7" ht="15.75" hidden="1" thickBot="1">
      <c r="A70" s="644"/>
      <c r="B70" s="645"/>
      <c r="C70" s="646" t="s">
        <v>30</v>
      </c>
      <c r="D70" s="647"/>
      <c r="E70" s="646"/>
      <c r="F70" s="648" t="s">
        <v>336</v>
      </c>
      <c r="G70" s="649">
        <v>1600</v>
      </c>
    </row>
    <row r="71" spans="1:7" ht="15.75" hidden="1" thickBot="1">
      <c r="A71" s="644"/>
      <c r="B71" s="645"/>
      <c r="C71" s="646" t="s">
        <v>39</v>
      </c>
      <c r="D71" s="647"/>
      <c r="E71" s="646"/>
      <c r="F71" s="648" t="s">
        <v>337</v>
      </c>
      <c r="G71" s="649">
        <v>200</v>
      </c>
    </row>
    <row r="72" spans="1:7" ht="15.75" hidden="1" thickBot="1">
      <c r="A72" s="644"/>
      <c r="B72" s="645"/>
      <c r="C72" s="646" t="s">
        <v>71</v>
      </c>
      <c r="D72" s="647"/>
      <c r="E72" s="646"/>
      <c r="F72" s="648" t="s">
        <v>338</v>
      </c>
      <c r="G72" s="649">
        <v>900</v>
      </c>
    </row>
    <row r="73" spans="1:7" ht="15.75" hidden="1" thickBot="1">
      <c r="A73" s="644"/>
      <c r="B73" s="645"/>
      <c r="C73" s="646" t="s">
        <v>34</v>
      </c>
      <c r="D73" s="647"/>
      <c r="E73" s="646"/>
      <c r="F73" s="648" t="s">
        <v>339</v>
      </c>
      <c r="G73" s="649">
        <v>100</v>
      </c>
    </row>
    <row r="74" spans="1:7" ht="15.75" hidden="1" thickBot="1">
      <c r="A74" s="488"/>
      <c r="B74" s="601"/>
      <c r="C74" s="633" t="s">
        <v>127</v>
      </c>
      <c r="D74" s="634"/>
      <c r="E74" s="633"/>
      <c r="F74" s="616" t="s">
        <v>340</v>
      </c>
      <c r="G74" s="609">
        <v>100</v>
      </c>
    </row>
    <row r="75" spans="1:7" ht="15.75" thickBot="1">
      <c r="A75" s="481"/>
      <c r="B75" s="624" t="s">
        <v>99</v>
      </c>
      <c r="C75" s="624"/>
      <c r="D75" s="625"/>
      <c r="E75" s="624"/>
      <c r="F75" s="626" t="s">
        <v>341</v>
      </c>
      <c r="G75" s="627">
        <f>SUM(G76:G78)</f>
        <v>1285348</v>
      </c>
    </row>
    <row r="76" spans="1:7" ht="15.75" hidden="1" thickBot="1">
      <c r="A76" s="659"/>
      <c r="B76" s="660"/>
      <c r="C76" s="661" t="s">
        <v>24</v>
      </c>
      <c r="D76" s="662"/>
      <c r="E76" s="661"/>
      <c r="F76" s="663" t="s">
        <v>342</v>
      </c>
      <c r="G76" s="664">
        <v>1285328</v>
      </c>
    </row>
    <row r="77" spans="1:7" ht="15.75" hidden="1" thickBot="1">
      <c r="A77" s="644"/>
      <c r="B77" s="645"/>
      <c r="C77" s="646" t="s">
        <v>27</v>
      </c>
      <c r="D77" s="647"/>
      <c r="E77" s="646"/>
      <c r="F77" s="648" t="s">
        <v>343</v>
      </c>
      <c r="G77" s="649">
        <v>10</v>
      </c>
    </row>
    <row r="78" spans="1:7" ht="15.75" hidden="1" thickBot="1">
      <c r="A78" s="499"/>
      <c r="B78" s="612"/>
      <c r="C78" s="614" t="s">
        <v>48</v>
      </c>
      <c r="D78" s="615"/>
      <c r="E78" s="614"/>
      <c r="F78" s="620" t="s">
        <v>344</v>
      </c>
      <c r="G78" s="621">
        <f>SUM(G79:G80)</f>
        <v>10</v>
      </c>
    </row>
    <row r="79" spans="1:7" ht="15.75" hidden="1" thickBot="1">
      <c r="A79" s="488"/>
      <c r="B79" s="601"/>
      <c r="C79" s="633"/>
      <c r="D79" s="634" t="s">
        <v>24</v>
      </c>
      <c r="E79" s="633"/>
      <c r="F79" s="616" t="s">
        <v>344</v>
      </c>
      <c r="G79" s="609">
        <v>10</v>
      </c>
    </row>
    <row r="80" spans="1:7" ht="15.75" hidden="1" thickBot="1">
      <c r="A80" s="488"/>
      <c r="B80" s="601"/>
      <c r="C80" s="633"/>
      <c r="D80" s="634" t="s">
        <v>27</v>
      </c>
      <c r="E80" s="633"/>
      <c r="F80" s="616" t="s">
        <v>345</v>
      </c>
      <c r="G80" s="609">
        <v>0</v>
      </c>
    </row>
    <row r="81" spans="1:7" ht="15.75" thickBot="1">
      <c r="A81" s="481"/>
      <c r="B81" s="624" t="s">
        <v>106</v>
      </c>
      <c r="C81" s="624"/>
      <c r="D81" s="625"/>
      <c r="E81" s="624"/>
      <c r="F81" s="626" t="s">
        <v>346</v>
      </c>
      <c r="G81" s="627">
        <f>SUM(G82:G83)</f>
        <v>110</v>
      </c>
    </row>
    <row r="82" spans="1:7" hidden="1">
      <c r="A82" s="488"/>
      <c r="B82" s="601"/>
      <c r="C82" s="633" t="s">
        <v>24</v>
      </c>
      <c r="D82" s="634"/>
      <c r="E82" s="633"/>
      <c r="F82" s="616" t="s">
        <v>347</v>
      </c>
      <c r="G82" s="609">
        <v>100</v>
      </c>
    </row>
    <row r="83" spans="1:7" hidden="1">
      <c r="A83" s="659"/>
      <c r="B83" s="660"/>
      <c r="C83" s="661" t="s">
        <v>50</v>
      </c>
      <c r="D83" s="662"/>
      <c r="E83" s="661"/>
      <c r="F83" s="663" t="s">
        <v>348</v>
      </c>
      <c r="G83" s="664">
        <v>10</v>
      </c>
    </row>
    <row r="84" spans="1:7" ht="15.75" thickBot="1">
      <c r="A84" s="515"/>
      <c r="B84" s="652" t="s">
        <v>308</v>
      </c>
      <c r="C84" s="652"/>
      <c r="D84" s="653"/>
      <c r="E84" s="652"/>
      <c r="F84" s="635" t="s">
        <v>349</v>
      </c>
      <c r="G84" s="600">
        <f>SUM(G85:G86)</f>
        <v>3000</v>
      </c>
    </row>
    <row r="85" spans="1:7" ht="15.75" hidden="1" thickBot="1">
      <c r="A85" s="506"/>
      <c r="B85" s="617"/>
      <c r="C85" s="630" t="s">
        <v>24</v>
      </c>
      <c r="D85" s="631"/>
      <c r="E85" s="630"/>
      <c r="F85" s="632" t="s">
        <v>350</v>
      </c>
      <c r="G85" s="611">
        <v>500</v>
      </c>
    </row>
    <row r="86" spans="1:7" ht="15.75" hidden="1" thickBot="1">
      <c r="A86" s="488"/>
      <c r="B86" s="601"/>
      <c r="C86" s="633" t="s">
        <v>50</v>
      </c>
      <c r="D86" s="634"/>
      <c r="E86" s="633"/>
      <c r="F86" s="616" t="s">
        <v>136</v>
      </c>
      <c r="G86" s="609">
        <v>2500</v>
      </c>
    </row>
    <row r="87" spans="1:7" s="166" customFormat="1" ht="18.75" thickBot="1">
      <c r="A87" s="636" t="s">
        <v>174</v>
      </c>
      <c r="B87" s="590"/>
      <c r="C87" s="590"/>
      <c r="D87" s="650"/>
      <c r="E87" s="590"/>
      <c r="F87" s="639" t="s">
        <v>351</v>
      </c>
      <c r="G87" s="640">
        <f>SUM(G88:G93)</f>
        <v>10</v>
      </c>
    </row>
    <row r="88" spans="1:7" s="166" customFormat="1" ht="15.75" thickBot="1">
      <c r="A88" s="665"/>
      <c r="B88" s="652" t="s">
        <v>22</v>
      </c>
      <c r="C88" s="652"/>
      <c r="D88" s="653"/>
      <c r="E88" s="652"/>
      <c r="F88" s="635" t="s">
        <v>240</v>
      </c>
      <c r="G88" s="594"/>
    </row>
    <row r="89" spans="1:7" ht="15.75" thickBot="1">
      <c r="A89" s="481"/>
      <c r="B89" s="624" t="s">
        <v>99</v>
      </c>
      <c r="C89" s="624"/>
      <c r="D89" s="625"/>
      <c r="E89" s="624"/>
      <c r="F89" s="626" t="s">
        <v>242</v>
      </c>
      <c r="G89" s="627">
        <v>10</v>
      </c>
    </row>
    <row r="90" spans="1:7" ht="15.75" thickBot="1">
      <c r="A90" s="515"/>
      <c r="B90" s="652" t="s">
        <v>106</v>
      </c>
      <c r="C90" s="652"/>
      <c r="D90" s="653"/>
      <c r="E90" s="652"/>
      <c r="F90" s="635" t="s">
        <v>243</v>
      </c>
      <c r="G90" s="600"/>
    </row>
    <row r="91" spans="1:7" ht="15.75" thickBot="1">
      <c r="A91" s="488"/>
      <c r="B91" s="633" t="s">
        <v>137</v>
      </c>
      <c r="C91" s="633"/>
      <c r="D91" s="634"/>
      <c r="E91" s="633"/>
      <c r="F91" s="616" t="s">
        <v>244</v>
      </c>
      <c r="G91" s="609">
        <v>0</v>
      </c>
    </row>
    <row r="92" spans="1:7" ht="15.75" thickBot="1">
      <c r="A92" s="481"/>
      <c r="B92" s="624" t="s">
        <v>146</v>
      </c>
      <c r="C92" s="624"/>
      <c r="D92" s="625"/>
      <c r="E92" s="624"/>
      <c r="F92" s="626" t="s">
        <v>249</v>
      </c>
      <c r="G92" s="627"/>
    </row>
    <row r="93" spans="1:7" ht="15.75" thickBot="1">
      <c r="A93" s="515"/>
      <c r="B93" s="652" t="s">
        <v>308</v>
      </c>
      <c r="C93" s="652"/>
      <c r="D93" s="653"/>
      <c r="E93" s="652"/>
      <c r="F93" s="635" t="s">
        <v>352</v>
      </c>
      <c r="G93" s="600">
        <v>0</v>
      </c>
    </row>
    <row r="94" spans="1:7" s="166" customFormat="1" ht="18.75" thickBot="1">
      <c r="A94" s="636" t="s">
        <v>178</v>
      </c>
      <c r="B94" s="590"/>
      <c r="C94" s="590"/>
      <c r="D94" s="650"/>
      <c r="E94" s="590"/>
      <c r="F94" s="639" t="s">
        <v>353</v>
      </c>
      <c r="G94" s="640"/>
    </row>
    <row r="95" spans="1:7" ht="15.75" thickBot="1">
      <c r="A95" s="481"/>
      <c r="B95" s="624" t="s">
        <v>22</v>
      </c>
      <c r="C95" s="624"/>
      <c r="D95" s="625"/>
      <c r="E95" s="624"/>
      <c r="F95" s="626" t="s">
        <v>354</v>
      </c>
      <c r="G95" s="627"/>
    </row>
    <row r="96" spans="1:7" hidden="1">
      <c r="A96" s="659"/>
      <c r="B96" s="660"/>
      <c r="C96" s="661" t="s">
        <v>24</v>
      </c>
      <c r="D96" s="662"/>
      <c r="E96" s="661"/>
      <c r="F96" s="663" t="s">
        <v>257</v>
      </c>
      <c r="G96" s="664"/>
    </row>
    <row r="97" spans="1:7" hidden="1">
      <c r="A97" s="499"/>
      <c r="B97" s="612"/>
      <c r="C97" s="614" t="s">
        <v>50</v>
      </c>
      <c r="D97" s="615"/>
      <c r="E97" s="614"/>
      <c r="F97" s="620" t="s">
        <v>136</v>
      </c>
      <c r="G97" s="621"/>
    </row>
    <row r="98" spans="1:7" ht="15.75" thickBot="1">
      <c r="A98" s="488"/>
      <c r="B98" s="633" t="s">
        <v>308</v>
      </c>
      <c r="C98" s="633"/>
      <c r="D98" s="634"/>
      <c r="E98" s="633"/>
      <c r="F98" s="616" t="s">
        <v>355</v>
      </c>
      <c r="G98" s="609"/>
    </row>
    <row r="99" spans="1:7" s="166" customFormat="1" ht="18.75" thickBot="1">
      <c r="A99" s="636" t="s">
        <v>182</v>
      </c>
      <c r="B99" s="590"/>
      <c r="C99" s="590"/>
      <c r="D99" s="650"/>
      <c r="E99" s="590"/>
      <c r="F99" s="639" t="s">
        <v>356</v>
      </c>
      <c r="G99" s="640">
        <f>SUM(G100:G101)</f>
        <v>1200</v>
      </c>
    </row>
    <row r="100" spans="1:7" s="35" customFormat="1" ht="15.75" thickBot="1">
      <c r="A100" s="481"/>
      <c r="B100" s="624" t="s">
        <v>146</v>
      </c>
      <c r="C100" s="624"/>
      <c r="D100" s="625"/>
      <c r="E100" s="624"/>
      <c r="F100" s="626" t="s">
        <v>357</v>
      </c>
      <c r="G100" s="627"/>
    </row>
    <row r="101" spans="1:7" ht="15.75" thickBot="1">
      <c r="A101" s="515"/>
      <c r="B101" s="652" t="s">
        <v>174</v>
      </c>
      <c r="C101" s="652"/>
      <c r="D101" s="653"/>
      <c r="E101" s="652"/>
      <c r="F101" s="635" t="s">
        <v>358</v>
      </c>
      <c r="G101" s="600">
        <v>1200</v>
      </c>
    </row>
    <row r="102" spans="1:7" s="401" customFormat="1" ht="18.75" thickBot="1">
      <c r="A102" s="666" t="s">
        <v>359</v>
      </c>
      <c r="B102" s="666"/>
      <c r="C102" s="666"/>
      <c r="D102" s="667"/>
      <c r="E102" s="666"/>
      <c r="F102" s="668" t="s">
        <v>360</v>
      </c>
      <c r="G102" s="669">
        <f>G103+G106</f>
        <v>10070</v>
      </c>
    </row>
    <row r="103" spans="1:7" ht="15.75" thickBot="1">
      <c r="A103" s="670"/>
      <c r="B103" s="624" t="s">
        <v>22</v>
      </c>
      <c r="C103" s="624"/>
      <c r="D103" s="624"/>
      <c r="E103" s="624"/>
      <c r="F103" s="626" t="s">
        <v>310</v>
      </c>
      <c r="G103" s="627">
        <f>SUM(G104:G105)</f>
        <v>20</v>
      </c>
    </row>
    <row r="104" spans="1:7">
      <c r="A104" s="671"/>
      <c r="B104" s="672"/>
      <c r="C104" s="673" t="s">
        <v>24</v>
      </c>
      <c r="D104" s="486"/>
      <c r="E104" s="673"/>
      <c r="F104" s="674" t="s">
        <v>361</v>
      </c>
      <c r="G104" s="675">
        <v>10</v>
      </c>
    </row>
    <row r="105" spans="1:7" ht="15.75" thickBot="1">
      <c r="A105" s="488"/>
      <c r="B105" s="601"/>
      <c r="C105" s="633" t="s">
        <v>50</v>
      </c>
      <c r="D105" s="634"/>
      <c r="E105" s="633"/>
      <c r="F105" s="616" t="s">
        <v>247</v>
      </c>
      <c r="G105" s="609">
        <v>10</v>
      </c>
    </row>
    <row r="106" spans="1:7" ht="15.75" thickBot="1">
      <c r="A106" s="481"/>
      <c r="B106" s="624" t="s">
        <v>99</v>
      </c>
      <c r="C106" s="624"/>
      <c r="D106" s="625"/>
      <c r="E106" s="624"/>
      <c r="F106" s="626" t="s">
        <v>311</v>
      </c>
      <c r="G106" s="627">
        <f>G107+G110+G115</f>
        <v>10050</v>
      </c>
    </row>
    <row r="107" spans="1:7">
      <c r="A107" s="488"/>
      <c r="B107" s="601"/>
      <c r="C107" s="633" t="s">
        <v>27</v>
      </c>
      <c r="D107" s="634"/>
      <c r="E107" s="633"/>
      <c r="F107" s="616" t="s">
        <v>312</v>
      </c>
      <c r="G107" s="609">
        <f>SUM(G108:G109)</f>
        <v>20</v>
      </c>
    </row>
    <row r="108" spans="1:7">
      <c r="A108" s="488"/>
      <c r="B108" s="601"/>
      <c r="C108" s="601"/>
      <c r="D108" s="490" t="s">
        <v>24</v>
      </c>
      <c r="E108" s="601"/>
      <c r="F108" s="608" t="s">
        <v>362</v>
      </c>
      <c r="G108" s="609">
        <v>10</v>
      </c>
    </row>
    <row r="109" spans="1:7">
      <c r="A109" s="564"/>
      <c r="B109" s="676"/>
      <c r="C109" s="676"/>
      <c r="D109" s="491" t="s">
        <v>27</v>
      </c>
      <c r="E109" s="676"/>
      <c r="F109" s="677" t="s">
        <v>363</v>
      </c>
      <c r="G109" s="678">
        <v>10</v>
      </c>
    </row>
    <row r="110" spans="1:7">
      <c r="A110" s="488"/>
      <c r="B110" s="601"/>
      <c r="C110" s="633" t="s">
        <v>39</v>
      </c>
      <c r="D110" s="634"/>
      <c r="E110" s="633"/>
      <c r="F110" s="616" t="s">
        <v>315</v>
      </c>
      <c r="G110" s="609">
        <f>SUM(G111:G114)</f>
        <v>10020</v>
      </c>
    </row>
    <row r="111" spans="1:7">
      <c r="A111" s="488"/>
      <c r="B111" s="601"/>
      <c r="C111" s="601"/>
      <c r="D111" s="490" t="s">
        <v>24</v>
      </c>
      <c r="E111" s="601"/>
      <c r="F111" s="608" t="s">
        <v>364</v>
      </c>
      <c r="G111" s="609">
        <v>10000</v>
      </c>
    </row>
    <row r="112" spans="1:7">
      <c r="A112" s="564"/>
      <c r="B112" s="676"/>
      <c r="C112" s="676"/>
      <c r="D112" s="491" t="s">
        <v>27</v>
      </c>
      <c r="E112" s="676"/>
      <c r="F112" s="677" t="s">
        <v>365</v>
      </c>
      <c r="G112" s="678"/>
    </row>
    <row r="113" spans="1:7">
      <c r="A113" s="488"/>
      <c r="B113" s="601"/>
      <c r="C113" s="601"/>
      <c r="D113" s="490" t="s">
        <v>48</v>
      </c>
      <c r="E113" s="601"/>
      <c r="F113" s="608" t="s">
        <v>366</v>
      </c>
      <c r="G113" s="609">
        <v>10</v>
      </c>
    </row>
    <row r="114" spans="1:7">
      <c r="A114" s="488"/>
      <c r="B114" s="601"/>
      <c r="C114" s="601"/>
      <c r="D114" s="490" t="s">
        <v>50</v>
      </c>
      <c r="E114" s="601"/>
      <c r="F114" s="608" t="s">
        <v>367</v>
      </c>
      <c r="G114" s="609">
        <v>10</v>
      </c>
    </row>
    <row r="115" spans="1:7">
      <c r="A115" s="679"/>
      <c r="B115" s="633"/>
      <c r="C115" s="633" t="s">
        <v>220</v>
      </c>
      <c r="D115" s="634"/>
      <c r="E115" s="633"/>
      <c r="F115" s="616" t="s">
        <v>320</v>
      </c>
      <c r="G115" s="680">
        <v>10</v>
      </c>
    </row>
    <row r="116" spans="1:7" ht="18.75" thickBot="1">
      <c r="A116" s="667" t="s">
        <v>368</v>
      </c>
      <c r="B116" s="666"/>
      <c r="C116" s="666"/>
      <c r="D116" s="681"/>
      <c r="E116" s="666"/>
      <c r="F116" s="682" t="s">
        <v>369</v>
      </c>
      <c r="G116" s="683">
        <v>18481</v>
      </c>
    </row>
    <row r="117" spans="1:7" s="166" customFormat="1" ht="21.75" thickBot="1">
      <c r="A117" s="434"/>
      <c r="B117" s="435"/>
      <c r="C117" s="435"/>
      <c r="D117" s="436"/>
      <c r="E117" s="435"/>
      <c r="F117" s="437" t="s">
        <v>370</v>
      </c>
      <c r="G117" s="438">
        <f>G4+G16+G42+G56+G59+G62+G87+G94+G99+G102+G116</f>
        <v>1649426</v>
      </c>
    </row>
    <row r="118" spans="1:7">
      <c r="A118" s="300"/>
      <c r="B118" s="300"/>
      <c r="C118" s="300"/>
      <c r="D118" s="300"/>
      <c r="E118" s="300"/>
    </row>
    <row r="119" spans="1:7">
      <c r="A119" s="300"/>
      <c r="B119" s="300"/>
      <c r="C119" s="300"/>
      <c r="D119" s="300"/>
      <c r="E119" s="300"/>
    </row>
    <row r="120" spans="1:7" ht="16.5" customHeight="1">
      <c r="A120" s="300"/>
      <c r="B120" s="300"/>
      <c r="C120" s="300"/>
      <c r="D120" s="300"/>
      <c r="E120" s="300"/>
    </row>
    <row r="121" spans="1:7">
      <c r="A121" s="300"/>
      <c r="B121" s="300"/>
      <c r="C121" s="300"/>
      <c r="D121" s="300"/>
      <c r="E121" s="300"/>
    </row>
    <row r="122" spans="1:7">
      <c r="A122" s="300"/>
      <c r="B122" s="300"/>
      <c r="C122" s="300"/>
      <c r="D122" s="300"/>
      <c r="E122" s="300"/>
    </row>
    <row r="123" spans="1:7">
      <c r="A123" s="300"/>
      <c r="B123" s="300"/>
      <c r="C123" s="300"/>
      <c r="D123" s="300"/>
      <c r="E123" s="300"/>
    </row>
    <row r="124" spans="1:7">
      <c r="A124" s="300"/>
      <c r="B124" s="300"/>
      <c r="C124" s="300"/>
      <c r="D124" s="300"/>
      <c r="E124" s="300"/>
    </row>
    <row r="125" spans="1:7">
      <c r="A125" s="300"/>
      <c r="B125" s="300"/>
      <c r="C125" s="300"/>
      <c r="D125" s="300"/>
      <c r="E125" s="300"/>
    </row>
    <row r="126" spans="1:7">
      <c r="A126" s="300"/>
      <c r="B126" s="300"/>
      <c r="C126" s="300"/>
      <c r="D126" s="300"/>
      <c r="E126" s="300"/>
    </row>
    <row r="127" spans="1:7">
      <c r="A127" s="300"/>
      <c r="B127" s="300"/>
      <c r="C127" s="300"/>
      <c r="D127" s="300"/>
      <c r="E127" s="300"/>
    </row>
    <row r="128" spans="1:7">
      <c r="A128" s="300"/>
      <c r="B128" s="300"/>
      <c r="C128" s="300"/>
      <c r="D128" s="300"/>
      <c r="E128" s="300"/>
    </row>
    <row r="129" spans="1:5">
      <c r="A129" s="300"/>
      <c r="B129" s="300"/>
      <c r="C129" s="300"/>
      <c r="D129" s="300"/>
      <c r="E129" s="300"/>
    </row>
    <row r="130" spans="1:5">
      <c r="A130" s="300"/>
      <c r="B130" s="300"/>
      <c r="C130" s="300"/>
      <c r="D130" s="300"/>
      <c r="E130" s="300"/>
    </row>
    <row r="131" spans="1:5">
      <c r="A131" s="300"/>
      <c r="B131" s="300"/>
      <c r="C131" s="300"/>
      <c r="D131" s="300"/>
      <c r="E131" s="300"/>
    </row>
    <row r="132" spans="1:5">
      <c r="A132" s="300"/>
      <c r="B132" s="300"/>
      <c r="C132" s="300"/>
      <c r="D132" s="300"/>
      <c r="E132" s="300"/>
    </row>
    <row r="133" spans="1:5">
      <c r="A133" s="300"/>
      <c r="B133" s="300"/>
      <c r="C133" s="300"/>
      <c r="D133" s="300"/>
      <c r="E133" s="300"/>
    </row>
    <row r="134" spans="1:5">
      <c r="A134" s="300"/>
      <c r="B134" s="300"/>
      <c r="C134" s="300"/>
      <c r="D134" s="300"/>
      <c r="E134" s="300"/>
    </row>
    <row r="135" spans="1:5">
      <c r="A135" s="300"/>
      <c r="B135" s="300"/>
      <c r="C135" s="300"/>
      <c r="D135" s="300"/>
      <c r="E135" s="300"/>
    </row>
    <row r="136" spans="1:5">
      <c r="A136" s="300"/>
      <c r="B136" s="300"/>
      <c r="C136" s="300"/>
      <c r="D136" s="300"/>
      <c r="E136" s="300"/>
    </row>
    <row r="137" spans="1:5">
      <c r="A137" s="300"/>
      <c r="B137" s="300"/>
      <c r="C137" s="300"/>
      <c r="D137" s="300"/>
      <c r="E137" s="300"/>
    </row>
    <row r="138" spans="1:5">
      <c r="A138" s="300"/>
      <c r="B138" s="300"/>
      <c r="C138" s="300"/>
      <c r="D138" s="300"/>
      <c r="E138" s="300"/>
    </row>
    <row r="139" spans="1:5">
      <c r="A139" s="300"/>
      <c r="B139" s="300"/>
      <c r="C139" s="300"/>
      <c r="D139" s="300"/>
      <c r="E139" s="300"/>
    </row>
    <row r="140" spans="1:5">
      <c r="A140" s="300"/>
      <c r="B140" s="300"/>
      <c r="C140" s="300"/>
      <c r="D140" s="300"/>
      <c r="E140" s="300"/>
    </row>
    <row r="141" spans="1:5">
      <c r="A141" s="300"/>
      <c r="B141" s="300"/>
      <c r="C141" s="300"/>
      <c r="D141" s="300"/>
      <c r="E141" s="300"/>
    </row>
    <row r="142" spans="1:5">
      <c r="A142" s="300"/>
      <c r="B142" s="300"/>
      <c r="C142" s="300"/>
      <c r="D142" s="300"/>
      <c r="E142" s="300"/>
    </row>
    <row r="143" spans="1:5">
      <c r="A143" s="300"/>
      <c r="B143" s="300"/>
      <c r="C143" s="300"/>
      <c r="D143" s="300"/>
      <c r="E143" s="300"/>
    </row>
    <row r="144" spans="1:5">
      <c r="A144" s="300"/>
      <c r="B144" s="300"/>
      <c r="C144" s="300"/>
      <c r="D144" s="300"/>
      <c r="E144" s="300"/>
    </row>
    <row r="145" spans="1:5">
      <c r="A145" s="300"/>
      <c r="B145" s="300"/>
      <c r="C145" s="300"/>
      <c r="D145" s="300"/>
      <c r="E145" s="300"/>
    </row>
    <row r="146" spans="1:5">
      <c r="A146" s="300"/>
      <c r="B146" s="300"/>
      <c r="C146" s="300"/>
      <c r="D146" s="300"/>
      <c r="E146" s="300"/>
    </row>
    <row r="147" spans="1:5">
      <c r="A147" s="300"/>
      <c r="B147" s="300"/>
      <c r="C147" s="300"/>
      <c r="D147" s="300"/>
      <c r="E147" s="300"/>
    </row>
    <row r="148" spans="1:5">
      <c r="A148" s="300"/>
      <c r="B148" s="300"/>
      <c r="C148" s="300"/>
      <c r="D148" s="300"/>
      <c r="E148" s="300"/>
    </row>
    <row r="149" spans="1:5">
      <c r="A149" s="300"/>
      <c r="B149" s="300"/>
      <c r="C149" s="300"/>
      <c r="D149" s="300"/>
      <c r="E149" s="300"/>
    </row>
    <row r="150" spans="1:5">
      <c r="A150" s="300"/>
      <c r="B150" s="300"/>
      <c r="C150" s="300"/>
      <c r="D150" s="300"/>
      <c r="E150" s="300"/>
    </row>
    <row r="151" spans="1:5">
      <c r="A151" s="300"/>
      <c r="B151" s="300"/>
      <c r="C151" s="300"/>
      <c r="D151" s="300"/>
      <c r="E151" s="300"/>
    </row>
    <row r="152" spans="1:5">
      <c r="A152" s="300"/>
      <c r="B152" s="300"/>
      <c r="C152" s="300"/>
      <c r="D152" s="300"/>
      <c r="E152" s="300"/>
    </row>
    <row r="153" spans="1:5">
      <c r="A153" s="300"/>
      <c r="B153" s="300"/>
      <c r="C153" s="300"/>
      <c r="D153" s="300"/>
      <c r="E153" s="300"/>
    </row>
    <row r="154" spans="1:5">
      <c r="A154" s="300"/>
      <c r="B154" s="300"/>
      <c r="C154" s="300"/>
      <c r="D154" s="300"/>
      <c r="E154" s="300"/>
    </row>
    <row r="155" spans="1:5">
      <c r="A155" s="300"/>
      <c r="B155" s="300"/>
      <c r="C155" s="300"/>
      <c r="D155" s="300"/>
      <c r="E155" s="300"/>
    </row>
    <row r="156" spans="1:5">
      <c r="A156" s="300"/>
      <c r="B156" s="300"/>
      <c r="C156" s="300"/>
      <c r="D156" s="300"/>
      <c r="E156" s="300"/>
    </row>
    <row r="157" spans="1:5">
      <c r="A157" s="300"/>
      <c r="B157" s="300"/>
      <c r="C157" s="300"/>
      <c r="D157" s="300"/>
      <c r="E157" s="300"/>
    </row>
    <row r="158" spans="1:5">
      <c r="A158" s="300"/>
      <c r="B158" s="300"/>
      <c r="C158" s="300"/>
      <c r="D158" s="300"/>
      <c r="E158" s="300"/>
    </row>
    <row r="159" spans="1:5">
      <c r="A159" s="300"/>
      <c r="B159" s="300"/>
      <c r="C159" s="300"/>
      <c r="D159" s="300"/>
      <c r="E159" s="300"/>
    </row>
    <row r="160" spans="1:5">
      <c r="A160" s="300"/>
      <c r="B160" s="300"/>
      <c r="C160" s="300"/>
      <c r="D160" s="300"/>
      <c r="E160" s="300"/>
    </row>
    <row r="161" spans="1:5">
      <c r="A161" s="300"/>
      <c r="B161" s="300"/>
      <c r="C161" s="300"/>
      <c r="D161" s="300"/>
      <c r="E161" s="300"/>
    </row>
    <row r="162" spans="1:5">
      <c r="A162" s="300"/>
      <c r="B162" s="300"/>
      <c r="C162" s="300"/>
      <c r="D162" s="300"/>
      <c r="E162" s="300"/>
    </row>
    <row r="163" spans="1:5">
      <c r="A163" s="300"/>
      <c r="B163" s="300"/>
      <c r="C163" s="300"/>
      <c r="D163" s="300"/>
      <c r="E163" s="300"/>
    </row>
    <row r="164" spans="1:5">
      <c r="A164" s="300"/>
      <c r="B164" s="300"/>
      <c r="C164" s="300"/>
      <c r="D164" s="300"/>
      <c r="E164" s="300"/>
    </row>
    <row r="165" spans="1:5">
      <c r="A165" s="300"/>
      <c r="B165" s="300"/>
      <c r="C165" s="300"/>
      <c r="D165" s="300"/>
      <c r="E165" s="300"/>
    </row>
    <row r="166" spans="1:5">
      <c r="A166" s="300"/>
      <c r="B166" s="300"/>
      <c r="C166" s="300"/>
      <c r="D166" s="300"/>
      <c r="E166" s="300"/>
    </row>
    <row r="167" spans="1:5">
      <c r="A167" s="300"/>
      <c r="B167" s="300"/>
      <c r="C167" s="300"/>
      <c r="D167" s="300"/>
      <c r="E167" s="300"/>
    </row>
    <row r="168" spans="1:5">
      <c r="A168" s="300"/>
      <c r="B168" s="300"/>
      <c r="C168" s="300"/>
      <c r="D168" s="300"/>
      <c r="E168" s="300"/>
    </row>
    <row r="169" spans="1:5">
      <c r="A169" s="300"/>
      <c r="B169" s="300"/>
      <c r="C169" s="300"/>
      <c r="D169" s="300"/>
      <c r="E169" s="300"/>
    </row>
    <row r="170" spans="1:5">
      <c r="A170" s="300"/>
      <c r="B170" s="300"/>
      <c r="C170" s="300"/>
      <c r="D170" s="300"/>
      <c r="E170" s="300"/>
    </row>
    <row r="171" spans="1:5">
      <c r="A171" s="300"/>
      <c r="B171" s="300"/>
      <c r="C171" s="300"/>
      <c r="D171" s="300"/>
      <c r="E171" s="300"/>
    </row>
    <row r="172" spans="1:5">
      <c r="A172" s="300"/>
      <c r="B172" s="300"/>
      <c r="C172" s="300"/>
      <c r="D172" s="300"/>
      <c r="E172" s="300"/>
    </row>
    <row r="173" spans="1:5">
      <c r="A173" s="300"/>
      <c r="B173" s="300"/>
      <c r="C173" s="300"/>
      <c r="D173" s="300"/>
      <c r="E173" s="300"/>
    </row>
    <row r="174" spans="1:5">
      <c r="A174" s="300"/>
      <c r="B174" s="300"/>
      <c r="C174" s="300"/>
      <c r="D174" s="300"/>
      <c r="E174" s="300"/>
    </row>
    <row r="175" spans="1:5">
      <c r="A175" s="300"/>
      <c r="B175" s="300"/>
      <c r="C175" s="300"/>
      <c r="D175" s="300"/>
      <c r="E175" s="300"/>
    </row>
    <row r="176" spans="1:5">
      <c r="A176" s="300"/>
      <c r="B176" s="300"/>
      <c r="C176" s="300"/>
      <c r="D176" s="300"/>
      <c r="E176" s="300"/>
    </row>
    <row r="177" spans="1:5">
      <c r="A177" s="300"/>
      <c r="B177" s="300"/>
      <c r="C177" s="300"/>
      <c r="D177" s="300"/>
      <c r="E177" s="300"/>
    </row>
    <row r="178" spans="1:5">
      <c r="A178" s="300"/>
      <c r="B178" s="300"/>
      <c r="C178" s="300"/>
      <c r="D178" s="300"/>
      <c r="E178" s="300"/>
    </row>
    <row r="179" spans="1:5">
      <c r="A179" s="300"/>
      <c r="B179" s="300"/>
      <c r="C179" s="300"/>
      <c r="D179" s="300"/>
      <c r="E179" s="300"/>
    </row>
    <row r="180" spans="1:5">
      <c r="A180" s="300"/>
      <c r="B180" s="300"/>
      <c r="C180" s="300"/>
      <c r="D180" s="300"/>
      <c r="E180" s="300"/>
    </row>
    <row r="181" spans="1:5">
      <c r="A181" s="300"/>
      <c r="B181" s="300"/>
      <c r="C181" s="300"/>
      <c r="D181" s="300"/>
      <c r="E181" s="300"/>
    </row>
    <row r="182" spans="1:5">
      <c r="A182" s="300"/>
      <c r="B182" s="300"/>
      <c r="C182" s="300"/>
      <c r="D182" s="300"/>
      <c r="E182" s="300"/>
    </row>
    <row r="183" spans="1:5">
      <c r="A183" s="300"/>
      <c r="B183" s="300"/>
      <c r="C183" s="300"/>
      <c r="D183" s="300"/>
      <c r="E183" s="300"/>
    </row>
    <row r="184" spans="1:5">
      <c r="A184" s="300"/>
      <c r="B184" s="300"/>
      <c r="C184" s="300"/>
      <c r="D184" s="300"/>
      <c r="E184" s="300"/>
    </row>
    <row r="185" spans="1:5">
      <c r="A185" s="300"/>
      <c r="B185" s="300"/>
      <c r="C185" s="300"/>
      <c r="D185" s="300"/>
      <c r="E185" s="300"/>
    </row>
    <row r="186" spans="1:5">
      <c r="A186" s="300"/>
      <c r="B186" s="300"/>
      <c r="C186" s="300"/>
      <c r="D186" s="300"/>
      <c r="E186" s="300"/>
    </row>
    <row r="187" spans="1:5">
      <c r="A187" s="300"/>
      <c r="B187" s="300"/>
      <c r="C187" s="300"/>
      <c r="D187" s="300"/>
      <c r="E187" s="300"/>
    </row>
    <row r="188" spans="1:5">
      <c r="A188" s="300"/>
      <c r="B188" s="300"/>
      <c r="C188" s="300"/>
      <c r="D188" s="300"/>
      <c r="E188" s="300"/>
    </row>
    <row r="189" spans="1:5">
      <c r="A189" s="300"/>
      <c r="B189" s="300"/>
      <c r="C189" s="300"/>
      <c r="D189" s="300"/>
      <c r="E189" s="300"/>
    </row>
    <row r="190" spans="1:5">
      <c r="A190" s="300"/>
      <c r="B190" s="300"/>
      <c r="C190" s="300"/>
      <c r="D190" s="300"/>
      <c r="E190" s="300"/>
    </row>
    <row r="191" spans="1:5">
      <c r="A191" s="300"/>
      <c r="B191" s="300"/>
      <c r="C191" s="300"/>
      <c r="D191" s="300"/>
      <c r="E191" s="300"/>
    </row>
    <row r="192" spans="1:5">
      <c r="A192" s="300"/>
      <c r="B192" s="300"/>
      <c r="C192" s="300"/>
      <c r="D192" s="300"/>
      <c r="E192" s="300"/>
    </row>
    <row r="193" spans="1:5">
      <c r="A193" s="300"/>
      <c r="B193" s="300"/>
      <c r="C193" s="300"/>
      <c r="D193" s="300"/>
      <c r="E193" s="300"/>
    </row>
    <row r="194" spans="1:5">
      <c r="A194" s="300"/>
      <c r="B194" s="300"/>
      <c r="C194" s="300"/>
      <c r="D194" s="300"/>
      <c r="E194" s="300"/>
    </row>
    <row r="195" spans="1:5">
      <c r="A195" s="300"/>
      <c r="B195" s="300"/>
      <c r="C195" s="300"/>
      <c r="D195" s="300"/>
      <c r="E195" s="300"/>
    </row>
    <row r="196" spans="1:5">
      <c r="A196" s="300"/>
      <c r="B196" s="300"/>
      <c r="C196" s="300"/>
      <c r="D196" s="300"/>
      <c r="E196" s="300"/>
    </row>
    <row r="197" spans="1:5">
      <c r="A197" s="300"/>
      <c r="B197" s="300"/>
      <c r="C197" s="300"/>
      <c r="D197" s="300"/>
      <c r="E197" s="300"/>
    </row>
    <row r="198" spans="1:5">
      <c r="A198" s="300"/>
      <c r="B198" s="300"/>
      <c r="C198" s="300"/>
      <c r="D198" s="300"/>
      <c r="E198" s="300"/>
    </row>
    <row r="199" spans="1:5">
      <c r="A199" s="300"/>
      <c r="B199" s="300"/>
      <c r="C199" s="300"/>
      <c r="D199" s="300"/>
      <c r="E199" s="300"/>
    </row>
    <row r="200" spans="1:5">
      <c r="A200" s="300"/>
      <c r="B200" s="300"/>
      <c r="C200" s="300"/>
      <c r="D200" s="300"/>
      <c r="E200" s="300"/>
    </row>
    <row r="201" spans="1:5">
      <c r="A201" s="300"/>
      <c r="B201" s="300"/>
      <c r="C201" s="300"/>
      <c r="D201" s="300"/>
      <c r="E201" s="300"/>
    </row>
    <row r="202" spans="1:5">
      <c r="A202" s="300"/>
      <c r="B202" s="300"/>
      <c r="C202" s="300"/>
      <c r="D202" s="300"/>
      <c r="E202" s="300"/>
    </row>
    <row r="203" spans="1:5">
      <c r="A203" s="300"/>
      <c r="B203" s="300"/>
      <c r="C203" s="300"/>
      <c r="D203" s="300"/>
      <c r="E203" s="300"/>
    </row>
    <row r="204" spans="1:5">
      <c r="A204" s="300"/>
      <c r="B204" s="300"/>
      <c r="C204" s="300"/>
      <c r="D204" s="300"/>
      <c r="E204" s="300"/>
    </row>
    <row r="205" spans="1:5">
      <c r="A205" s="300"/>
      <c r="B205" s="300"/>
      <c r="C205" s="300"/>
      <c r="D205" s="300"/>
      <c r="E205" s="300"/>
    </row>
    <row r="206" spans="1:5">
      <c r="A206" s="300"/>
      <c r="B206" s="300"/>
      <c r="C206" s="300"/>
      <c r="D206" s="300"/>
      <c r="E206" s="300"/>
    </row>
    <row r="207" spans="1:5">
      <c r="A207" s="300"/>
      <c r="B207" s="300"/>
      <c r="C207" s="300"/>
      <c r="D207" s="300"/>
      <c r="E207" s="300"/>
    </row>
    <row r="208" spans="1:5">
      <c r="A208" s="300"/>
      <c r="B208" s="300"/>
      <c r="C208" s="300"/>
      <c r="D208" s="300"/>
      <c r="E208" s="300"/>
    </row>
    <row r="209" spans="1:5">
      <c r="A209" s="300"/>
      <c r="B209" s="300"/>
      <c r="C209" s="300"/>
      <c r="D209" s="300"/>
      <c r="E209" s="300"/>
    </row>
    <row r="210" spans="1:5">
      <c r="A210" s="300"/>
      <c r="B210" s="300"/>
      <c r="C210" s="300"/>
      <c r="D210" s="300"/>
      <c r="E210" s="300"/>
    </row>
    <row r="211" spans="1:5">
      <c r="A211" s="300"/>
      <c r="B211" s="300"/>
      <c r="C211" s="300"/>
      <c r="D211" s="300"/>
      <c r="E211" s="300"/>
    </row>
    <row r="212" spans="1:5">
      <c r="A212" s="300"/>
      <c r="B212" s="300"/>
      <c r="C212" s="300"/>
      <c r="D212" s="300"/>
      <c r="E212" s="300"/>
    </row>
    <row r="213" spans="1:5">
      <c r="A213" s="300"/>
      <c r="B213" s="300"/>
      <c r="C213" s="300"/>
      <c r="D213" s="300"/>
      <c r="E213" s="300"/>
    </row>
    <row r="214" spans="1:5">
      <c r="A214" s="300"/>
      <c r="B214" s="300"/>
      <c r="C214" s="300"/>
      <c r="D214" s="300"/>
      <c r="E214" s="300"/>
    </row>
  </sheetData>
  <mergeCells count="2">
    <mergeCell ref="A5:G5"/>
    <mergeCell ref="A6:G6"/>
  </mergeCells>
  <pageMargins left="0.74803149606299213" right="0.23622047244094491" top="0.55118110236220474" bottom="0.59055118110236227" header="0" footer="0.43307086614173229"/>
  <pageSetup paperSize="5" scale="80" orientation="portrait" r:id="rId1"/>
  <headerFooter alignWithMargins="0">
    <oddHeader>Página &amp;P de &amp;N</oddHeader>
  </headerFooter>
  <rowBreaks count="1" manualBreakCount="1">
    <brk id="10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S357"/>
  <sheetViews>
    <sheetView topLeftCell="A213" zoomScale="75" zoomScaleNormal="50" zoomScaleSheetLayoutView="70" workbookViewId="0">
      <selection activeCell="G15" sqref="G15"/>
    </sheetView>
  </sheetViews>
  <sheetFormatPr baseColWidth="10" defaultRowHeight="15"/>
  <cols>
    <col min="1" max="1" width="5.5703125" style="13" customWidth="1"/>
    <col min="2" max="2" width="5.42578125" style="13" bestFit="1" customWidth="1"/>
    <col min="3" max="3" width="5.5703125" style="14" bestFit="1" customWidth="1"/>
    <col min="4" max="4" width="6.140625" style="9" bestFit="1" customWidth="1"/>
    <col min="5" max="5" width="6.140625" style="9" customWidth="1"/>
    <col min="6" max="6" width="67.85546875" style="1" customWidth="1"/>
    <col min="7" max="7" width="19" style="301" customWidth="1"/>
    <col min="8" max="8" width="17.42578125" style="9" customWidth="1"/>
    <col min="9" max="9" width="14" style="9" customWidth="1"/>
    <col min="10" max="10" width="16.5703125" style="1" customWidth="1"/>
    <col min="11" max="11" width="16.85546875" style="9" customWidth="1"/>
    <col min="12" max="12" width="15.42578125" style="9" customWidth="1"/>
    <col min="13" max="13" width="18.42578125" style="9" customWidth="1"/>
    <col min="14" max="15" width="0" style="1" hidden="1" customWidth="1"/>
    <col min="16" max="16384" width="11.42578125" style="1"/>
  </cols>
  <sheetData>
    <row r="1" spans="1:45" ht="18">
      <c r="A1" s="1"/>
      <c r="B1" s="2" t="s">
        <v>0</v>
      </c>
      <c r="C1" s="3"/>
      <c r="D1" s="3"/>
      <c r="E1" s="4"/>
      <c r="F1" s="5"/>
      <c r="G1" s="1"/>
      <c r="H1" s="6"/>
      <c r="I1" s="1"/>
      <c r="K1" s="1"/>
      <c r="L1" s="1"/>
      <c r="M1" s="1"/>
    </row>
    <row r="2" spans="1:45" ht="18">
      <c r="A2" s="1"/>
      <c r="B2" s="2" t="s">
        <v>1</v>
      </c>
      <c r="C2" s="3"/>
      <c r="D2" s="3"/>
      <c r="E2" s="3"/>
      <c r="F2" s="3"/>
      <c r="G2" s="1"/>
      <c r="H2" s="688"/>
      <c r="I2" s="1"/>
      <c r="K2" s="1"/>
      <c r="L2" s="1"/>
      <c r="M2" s="1"/>
    </row>
    <row r="3" spans="1:45" ht="18">
      <c r="A3" s="1"/>
      <c r="B3" s="2"/>
      <c r="C3" s="3"/>
      <c r="D3" s="3"/>
      <c r="E3" s="3"/>
      <c r="F3" s="3"/>
      <c r="G3" s="1"/>
      <c r="H3" s="688"/>
      <c r="I3" s="1"/>
      <c r="K3" s="1"/>
      <c r="L3" s="1"/>
      <c r="M3" s="1"/>
    </row>
    <row r="4" spans="1:45" ht="30.75">
      <c r="A4" s="1"/>
      <c r="B4" s="684" t="s">
        <v>372</v>
      </c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1"/>
    </row>
    <row r="5" spans="1:45" ht="30.75">
      <c r="A5" s="1"/>
      <c r="B5" s="685" t="s">
        <v>2</v>
      </c>
      <c r="C5" s="685"/>
      <c r="D5" s="685"/>
      <c r="E5" s="685"/>
      <c r="F5" s="685"/>
      <c r="G5" s="685"/>
      <c r="H5" s="685"/>
      <c r="I5" s="685"/>
      <c r="J5" s="685"/>
      <c r="K5" s="685"/>
      <c r="L5" s="685"/>
      <c r="M5" s="1"/>
    </row>
    <row r="6" spans="1:45" ht="15.75" thickBot="1">
      <c r="A6" s="1"/>
      <c r="B6" s="7"/>
      <c r="C6" s="7"/>
      <c r="D6" s="7"/>
      <c r="E6" s="7"/>
      <c r="F6" s="7"/>
      <c r="G6" s="7"/>
      <c r="H6" s="7"/>
      <c r="I6" s="1"/>
      <c r="K6" s="1"/>
      <c r="L6" s="1"/>
      <c r="M6" s="1"/>
    </row>
    <row r="7" spans="1:45" ht="15.75" thickBot="1">
      <c r="A7" s="1"/>
      <c r="B7" s="1"/>
      <c r="C7" s="1"/>
      <c r="D7" s="1"/>
      <c r="E7" s="8"/>
      <c r="F7" s="1" t="s">
        <v>3</v>
      </c>
      <c r="G7" s="9"/>
      <c r="H7" s="7"/>
      <c r="I7" s="1"/>
      <c r="K7" s="1"/>
      <c r="L7" s="1"/>
      <c r="M7" s="1"/>
    </row>
    <row r="8" spans="1:45">
      <c r="A8" s="1"/>
      <c r="B8" s="1"/>
      <c r="C8" s="1"/>
      <c r="D8" s="1"/>
      <c r="E8" s="10"/>
      <c r="F8" s="9"/>
      <c r="G8" s="9"/>
      <c r="H8" s="6"/>
      <c r="I8" s="1"/>
      <c r="K8" s="1"/>
      <c r="L8" s="1"/>
      <c r="M8" s="1"/>
    </row>
    <row r="9" spans="1:45" ht="21.75" customHeight="1">
      <c r="A9" s="1"/>
      <c r="B9" s="1"/>
      <c r="C9" s="1"/>
      <c r="D9" s="1"/>
      <c r="E9" s="11"/>
      <c r="F9" s="1" t="s">
        <v>4</v>
      </c>
      <c r="G9" s="9"/>
      <c r="H9" s="6"/>
      <c r="I9" s="1"/>
      <c r="K9" s="1"/>
      <c r="L9" s="1"/>
      <c r="M9" s="1"/>
    </row>
    <row r="10" spans="1:45" ht="21.75" customHeight="1">
      <c r="A10" s="1"/>
      <c r="B10" s="1"/>
      <c r="C10" s="1"/>
      <c r="D10" s="1"/>
      <c r="E10" s="12"/>
      <c r="G10" s="9"/>
      <c r="H10" s="6"/>
      <c r="I10" s="1"/>
      <c r="K10" s="1"/>
      <c r="L10" s="1"/>
      <c r="M10" s="1"/>
    </row>
    <row r="11" spans="1:45" s="16" customFormat="1" ht="15.75" thickBot="1">
      <c r="A11" s="13"/>
      <c r="B11" s="9"/>
      <c r="C11" s="14"/>
      <c r="D11" s="9"/>
      <c r="E11" s="9"/>
      <c r="F11" s="1"/>
      <c r="G11" s="1"/>
      <c r="H11" s="9"/>
      <c r="I11" s="15"/>
      <c r="J11" s="1"/>
      <c r="K11" s="9"/>
      <c r="L11" s="9"/>
      <c r="M11" s="9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s="16" customFormat="1" ht="15.75" customHeight="1" thickTop="1" thickBot="1">
      <c r="A12" s="689" t="s">
        <v>5</v>
      </c>
      <c r="B12" s="691" t="s">
        <v>6</v>
      </c>
      <c r="C12" s="691" t="s">
        <v>7</v>
      </c>
      <c r="D12" s="691" t="s">
        <v>8</v>
      </c>
      <c r="E12" s="691" t="s">
        <v>9</v>
      </c>
      <c r="F12" s="693" t="s">
        <v>10</v>
      </c>
      <c r="G12" s="695" t="s">
        <v>11</v>
      </c>
      <c r="H12" s="696"/>
      <c r="I12" s="696"/>
      <c r="J12" s="696"/>
      <c r="K12" s="696"/>
      <c r="L12" s="696"/>
      <c r="M12" s="697"/>
      <c r="N12" s="17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s="24" customFormat="1" ht="105" customHeight="1" thickBot="1">
      <c r="A13" s="690"/>
      <c r="B13" s="692"/>
      <c r="C13" s="692"/>
      <c r="D13" s="692"/>
      <c r="E13" s="692"/>
      <c r="F13" s="694"/>
      <c r="G13" s="20" t="s">
        <v>12</v>
      </c>
      <c r="H13" s="21" t="s">
        <v>13</v>
      </c>
      <c r="I13" s="21" t="s">
        <v>14</v>
      </c>
      <c r="J13" s="21" t="s">
        <v>15</v>
      </c>
      <c r="K13" s="21" t="s">
        <v>16</v>
      </c>
      <c r="L13" s="22" t="s">
        <v>17</v>
      </c>
      <c r="M13" s="23" t="s">
        <v>18</v>
      </c>
      <c r="N13" s="686" t="s">
        <v>19</v>
      </c>
      <c r="O13" s="687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</row>
    <row r="14" spans="1:45" s="34" customFormat="1" ht="18.75" thickBot="1">
      <c r="A14" s="466" t="s">
        <v>20</v>
      </c>
      <c r="B14" s="467"/>
      <c r="C14" s="467"/>
      <c r="D14" s="467"/>
      <c r="E14" s="479"/>
      <c r="F14" s="468" t="s">
        <v>21</v>
      </c>
      <c r="G14" s="480">
        <f t="shared" ref="G14:L14" si="0">G15+G62+G103+G110</f>
        <v>724059</v>
      </c>
      <c r="H14" s="480">
        <f t="shared" si="0"/>
        <v>0</v>
      </c>
      <c r="I14" s="480">
        <f t="shared" si="0"/>
        <v>0</v>
      </c>
      <c r="J14" s="480">
        <f t="shared" si="0"/>
        <v>7000</v>
      </c>
      <c r="K14" s="480">
        <f t="shared" si="0"/>
        <v>700</v>
      </c>
      <c r="L14" s="480">
        <f t="shared" si="0"/>
        <v>4600</v>
      </c>
      <c r="M14" s="454">
        <f t="shared" ref="M14:M81" si="1">SUM(G14:L14)</f>
        <v>736359</v>
      </c>
      <c r="N14" s="32"/>
      <c r="O14" s="33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</row>
    <row r="15" spans="1:45" s="44" customFormat="1" ht="18.75" thickBot="1">
      <c r="A15" s="481"/>
      <c r="B15" s="450" t="s">
        <v>22</v>
      </c>
      <c r="C15" s="482"/>
      <c r="D15" s="450"/>
      <c r="E15" s="483"/>
      <c r="F15" s="451" t="s">
        <v>23</v>
      </c>
      <c r="G15" s="484">
        <f t="shared" ref="G15:L15" si="2">G16+G40+G43+G50+G54</f>
        <v>512670</v>
      </c>
      <c r="H15" s="484">
        <f t="shared" si="2"/>
        <v>0</v>
      </c>
      <c r="I15" s="484">
        <f t="shared" si="2"/>
        <v>0</v>
      </c>
      <c r="J15" s="484">
        <f t="shared" si="2"/>
        <v>0</v>
      </c>
      <c r="K15" s="484">
        <f t="shared" si="2"/>
        <v>0</v>
      </c>
      <c r="L15" s="484">
        <f t="shared" si="2"/>
        <v>0</v>
      </c>
      <c r="M15" s="454">
        <f t="shared" si="1"/>
        <v>512670</v>
      </c>
      <c r="N15" s="42">
        <f>1081477+3011234</f>
        <v>4092711</v>
      </c>
      <c r="O15" s="43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</row>
    <row r="16" spans="1:45" s="55" customFormat="1" ht="18" hidden="1">
      <c r="A16" s="485"/>
      <c r="B16" s="465"/>
      <c r="C16" s="472" t="s">
        <v>24</v>
      </c>
      <c r="D16" s="472"/>
      <c r="E16" s="486"/>
      <c r="F16" s="463" t="s">
        <v>25</v>
      </c>
      <c r="G16" s="487">
        <f>G17+G18+G20+G23+G25+G29+G34+G36+G39+G27+G40+G43+G38</f>
        <v>451752</v>
      </c>
      <c r="H16" s="487">
        <f>H17+H18+H20+H23+H25+H29+H34+H36</f>
        <v>0</v>
      </c>
      <c r="I16" s="487">
        <f>I17+I18+I20+I23+I25+I29+I34+I36</f>
        <v>0</v>
      </c>
      <c r="J16" s="487">
        <f>J17+J18+J20+J23+J25+J29+J34+J36</f>
        <v>0</v>
      </c>
      <c r="K16" s="487">
        <f>K17+K18+K20+K23+K25+K29+K34+K36</f>
        <v>0</v>
      </c>
      <c r="L16" s="487">
        <f>L17+L18+L20+L23+L25+L29+L34+L36</f>
        <v>0</v>
      </c>
      <c r="M16" s="460">
        <f t="shared" si="1"/>
        <v>451752</v>
      </c>
      <c r="N16" s="53"/>
      <c r="O16" s="54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</row>
    <row r="17" spans="1:45" s="16" customFormat="1" ht="18" hidden="1">
      <c r="A17" s="488"/>
      <c r="B17" s="489"/>
      <c r="C17" s="490"/>
      <c r="D17" s="474" t="s">
        <v>24</v>
      </c>
      <c r="E17" s="491"/>
      <c r="F17" s="492" t="s">
        <v>26</v>
      </c>
      <c r="G17" s="493">
        <v>100911</v>
      </c>
      <c r="H17" s="493"/>
      <c r="I17" s="493"/>
      <c r="J17" s="493"/>
      <c r="K17" s="493"/>
      <c r="L17" s="493"/>
      <c r="M17" s="494">
        <f t="shared" si="1"/>
        <v>100911</v>
      </c>
      <c r="N17" s="64"/>
      <c r="O17" s="6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s="16" customFormat="1" ht="18" hidden="1">
      <c r="A18" s="488"/>
      <c r="B18" s="489"/>
      <c r="C18" s="490"/>
      <c r="D18" s="489" t="s">
        <v>27</v>
      </c>
      <c r="E18" s="490"/>
      <c r="F18" s="492" t="s">
        <v>28</v>
      </c>
      <c r="G18" s="493">
        <f t="shared" ref="G18:L18" si="3">SUM(G19:G19)</f>
        <v>7816</v>
      </c>
      <c r="H18" s="493">
        <f t="shared" si="3"/>
        <v>0</v>
      </c>
      <c r="I18" s="493">
        <f t="shared" si="3"/>
        <v>0</v>
      </c>
      <c r="J18" s="493">
        <f t="shared" si="3"/>
        <v>0</v>
      </c>
      <c r="K18" s="493">
        <f t="shared" si="3"/>
        <v>0</v>
      </c>
      <c r="L18" s="493">
        <f t="shared" si="3"/>
        <v>0</v>
      </c>
      <c r="M18" s="494">
        <f t="shared" si="1"/>
        <v>7816</v>
      </c>
      <c r="N18" s="64"/>
      <c r="O18" s="6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s="16" customFormat="1" ht="18" hidden="1">
      <c r="A19" s="488"/>
      <c r="B19" s="489"/>
      <c r="C19" s="490"/>
      <c r="D19" s="489"/>
      <c r="E19" s="490" t="s">
        <v>27</v>
      </c>
      <c r="F19" s="492" t="s">
        <v>29</v>
      </c>
      <c r="G19" s="493">
        <v>7816</v>
      </c>
      <c r="H19" s="493"/>
      <c r="I19" s="493"/>
      <c r="J19" s="493"/>
      <c r="K19" s="493"/>
      <c r="L19" s="493"/>
      <c r="M19" s="494">
        <f t="shared" si="1"/>
        <v>7816</v>
      </c>
      <c r="N19" s="64"/>
      <c r="O19" s="6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s="16" customFormat="1" ht="18" hidden="1">
      <c r="A20" s="488"/>
      <c r="B20" s="489"/>
      <c r="C20" s="490"/>
      <c r="D20" s="489" t="s">
        <v>30</v>
      </c>
      <c r="E20" s="490"/>
      <c r="F20" s="492" t="s">
        <v>31</v>
      </c>
      <c r="G20" s="493">
        <f t="shared" ref="G20:L20" si="4">SUM(G21:G22)</f>
        <v>21192</v>
      </c>
      <c r="H20" s="493">
        <f t="shared" si="4"/>
        <v>0</v>
      </c>
      <c r="I20" s="493">
        <f t="shared" si="4"/>
        <v>0</v>
      </c>
      <c r="J20" s="493">
        <f t="shared" si="4"/>
        <v>0</v>
      </c>
      <c r="K20" s="493">
        <f t="shared" si="4"/>
        <v>0</v>
      </c>
      <c r="L20" s="493">
        <f t="shared" si="4"/>
        <v>0</v>
      </c>
      <c r="M20" s="494">
        <f t="shared" si="1"/>
        <v>21192</v>
      </c>
      <c r="N20" s="64"/>
      <c r="O20" s="6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s="16" customFormat="1" ht="18" hidden="1">
      <c r="A21" s="488"/>
      <c r="B21" s="489"/>
      <c r="C21" s="490"/>
      <c r="D21" s="489"/>
      <c r="E21" s="490" t="s">
        <v>24</v>
      </c>
      <c r="F21" s="492" t="s">
        <v>32</v>
      </c>
      <c r="G21" s="493">
        <v>15137</v>
      </c>
      <c r="H21" s="493"/>
      <c r="I21" s="493"/>
      <c r="J21" s="493"/>
      <c r="K21" s="493"/>
      <c r="L21" s="493"/>
      <c r="M21" s="494">
        <f t="shared" si="1"/>
        <v>15137</v>
      </c>
      <c r="N21" s="64"/>
      <c r="O21" s="6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s="16" customFormat="1" ht="18" hidden="1">
      <c r="A22" s="488"/>
      <c r="B22" s="489"/>
      <c r="C22" s="490"/>
      <c r="D22" s="474"/>
      <c r="E22" s="491" t="s">
        <v>30</v>
      </c>
      <c r="F22" s="492" t="s">
        <v>33</v>
      </c>
      <c r="G22" s="493">
        <v>6055</v>
      </c>
      <c r="H22" s="493"/>
      <c r="I22" s="493"/>
      <c r="J22" s="493"/>
      <c r="K22" s="493"/>
      <c r="L22" s="493"/>
      <c r="M22" s="494">
        <f t="shared" si="1"/>
        <v>6055</v>
      </c>
      <c r="N22" s="64"/>
      <c r="O22" s="6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s="16" customFormat="1" ht="18" hidden="1">
      <c r="A23" s="488"/>
      <c r="B23" s="489"/>
      <c r="C23" s="490"/>
      <c r="D23" s="489" t="s">
        <v>34</v>
      </c>
      <c r="E23" s="490"/>
      <c r="F23" s="492" t="s">
        <v>35</v>
      </c>
      <c r="G23" s="493">
        <f t="shared" ref="G23:L23" si="5">SUM(G24:G24)</f>
        <v>103723</v>
      </c>
      <c r="H23" s="493">
        <f t="shared" si="5"/>
        <v>0</v>
      </c>
      <c r="I23" s="493">
        <f t="shared" si="5"/>
        <v>0</v>
      </c>
      <c r="J23" s="493">
        <f t="shared" si="5"/>
        <v>0</v>
      </c>
      <c r="K23" s="493">
        <f t="shared" si="5"/>
        <v>0</v>
      </c>
      <c r="L23" s="493">
        <f t="shared" si="5"/>
        <v>0</v>
      </c>
      <c r="M23" s="494">
        <f t="shared" si="1"/>
        <v>103723</v>
      </c>
      <c r="N23" s="64"/>
      <c r="O23" s="6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s="16" customFormat="1" ht="18" hidden="1">
      <c r="A24" s="488"/>
      <c r="B24" s="489"/>
      <c r="C24" s="490"/>
      <c r="D24" s="489"/>
      <c r="E24" s="490" t="s">
        <v>24</v>
      </c>
      <c r="F24" s="492" t="s">
        <v>36</v>
      </c>
      <c r="G24" s="493">
        <v>103723</v>
      </c>
      <c r="H24" s="493"/>
      <c r="I24" s="493"/>
      <c r="J24" s="493"/>
      <c r="K24" s="493"/>
      <c r="L24" s="493"/>
      <c r="M24" s="494">
        <f t="shared" si="1"/>
        <v>103723</v>
      </c>
      <c r="N24" s="64"/>
      <c r="O24" s="6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s="16" customFormat="1" ht="18" hidden="1">
      <c r="A25" s="488"/>
      <c r="B25" s="489"/>
      <c r="C25" s="490"/>
      <c r="D25" s="489" t="s">
        <v>37</v>
      </c>
      <c r="E25" s="490"/>
      <c r="F25" s="492" t="s">
        <v>38</v>
      </c>
      <c r="G25" s="493">
        <f t="shared" ref="G25:L25" si="6">SUM(G26:G26)</f>
        <v>12208</v>
      </c>
      <c r="H25" s="493">
        <f t="shared" si="6"/>
        <v>0</v>
      </c>
      <c r="I25" s="493">
        <f t="shared" si="6"/>
        <v>0</v>
      </c>
      <c r="J25" s="493">
        <f t="shared" si="6"/>
        <v>0</v>
      </c>
      <c r="K25" s="493">
        <f t="shared" si="6"/>
        <v>0</v>
      </c>
      <c r="L25" s="493">
        <f t="shared" si="6"/>
        <v>0</v>
      </c>
      <c r="M25" s="494">
        <f t="shared" si="1"/>
        <v>12208</v>
      </c>
      <c r="N25" s="64"/>
      <c r="O25" s="6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s="16" customFormat="1" ht="18" hidden="1">
      <c r="A26" s="488"/>
      <c r="B26" s="489"/>
      <c r="C26" s="490"/>
      <c r="D26" s="489"/>
      <c r="E26" s="490" t="s">
        <v>39</v>
      </c>
      <c r="F26" s="492" t="s">
        <v>40</v>
      </c>
      <c r="G26" s="493">
        <v>12208</v>
      </c>
      <c r="H26" s="493"/>
      <c r="I26" s="493"/>
      <c r="J26" s="493"/>
      <c r="K26" s="493"/>
      <c r="L26" s="493"/>
      <c r="M26" s="494">
        <f t="shared" si="1"/>
        <v>12208</v>
      </c>
      <c r="N26" s="64"/>
      <c r="O26" s="6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s="16" customFormat="1" ht="18" hidden="1">
      <c r="A27" s="488"/>
      <c r="B27" s="489"/>
      <c r="C27" s="490"/>
      <c r="D27" s="489" t="s">
        <v>41</v>
      </c>
      <c r="E27" s="490"/>
      <c r="F27" s="492" t="s">
        <v>42</v>
      </c>
      <c r="G27" s="493">
        <f>SUM(G28:G28)</f>
        <v>153</v>
      </c>
      <c r="H27" s="493"/>
      <c r="I27" s="493"/>
      <c r="J27" s="493"/>
      <c r="K27" s="493"/>
      <c r="L27" s="493"/>
      <c r="M27" s="494">
        <f t="shared" si="1"/>
        <v>153</v>
      </c>
      <c r="N27" s="64"/>
      <c r="O27" s="6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s="16" customFormat="1" ht="18" hidden="1">
      <c r="A28" s="488"/>
      <c r="B28" s="489"/>
      <c r="C28" s="490"/>
      <c r="D28" s="489"/>
      <c r="E28" s="490" t="s">
        <v>24</v>
      </c>
      <c r="F28" s="492" t="s">
        <v>43</v>
      </c>
      <c r="G28" s="493">
        <v>153</v>
      </c>
      <c r="H28" s="493"/>
      <c r="I28" s="493"/>
      <c r="J28" s="493"/>
      <c r="K28" s="493"/>
      <c r="L28" s="493"/>
      <c r="M28" s="494">
        <f t="shared" si="1"/>
        <v>153</v>
      </c>
      <c r="N28" s="64"/>
      <c r="O28" s="6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s="16" customFormat="1" ht="18" hidden="1">
      <c r="A29" s="488"/>
      <c r="B29" s="489"/>
      <c r="C29" s="490"/>
      <c r="D29" s="489" t="s">
        <v>44</v>
      </c>
      <c r="E29" s="490"/>
      <c r="F29" s="492" t="s">
        <v>45</v>
      </c>
      <c r="G29" s="493">
        <f t="shared" ref="G29:L29" si="7">SUM(G30:G33)</f>
        <v>97173</v>
      </c>
      <c r="H29" s="493">
        <f t="shared" si="7"/>
        <v>0</v>
      </c>
      <c r="I29" s="493">
        <f t="shared" si="7"/>
        <v>0</v>
      </c>
      <c r="J29" s="493">
        <f t="shared" si="7"/>
        <v>0</v>
      </c>
      <c r="K29" s="493">
        <f t="shared" si="7"/>
        <v>0</v>
      </c>
      <c r="L29" s="493">
        <f t="shared" si="7"/>
        <v>0</v>
      </c>
      <c r="M29" s="494">
        <f t="shared" si="1"/>
        <v>97173</v>
      </c>
      <c r="N29" s="64"/>
      <c r="O29" s="6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s="16" customFormat="1" ht="18" hidden="1">
      <c r="A30" s="488"/>
      <c r="B30" s="489"/>
      <c r="C30" s="490"/>
      <c r="D30" s="489"/>
      <c r="E30" s="490" t="s">
        <v>24</v>
      </c>
      <c r="F30" s="492" t="s">
        <v>46</v>
      </c>
      <c r="G30" s="493">
        <f>21461+40224</f>
        <v>61685</v>
      </c>
      <c r="H30" s="493"/>
      <c r="I30" s="493"/>
      <c r="J30" s="493"/>
      <c r="K30" s="493"/>
      <c r="L30" s="493"/>
      <c r="M30" s="494">
        <f t="shared" si="1"/>
        <v>61685</v>
      </c>
      <c r="N30" s="64"/>
      <c r="O30" s="6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s="16" customFormat="1" ht="18" hidden="1">
      <c r="A31" s="488"/>
      <c r="B31" s="489"/>
      <c r="C31" s="490"/>
      <c r="D31" s="489"/>
      <c r="E31" s="490" t="s">
        <v>27</v>
      </c>
      <c r="F31" s="495" t="s">
        <v>47</v>
      </c>
      <c r="G31" s="477">
        <v>7502</v>
      </c>
      <c r="H31" s="477"/>
      <c r="I31" s="477"/>
      <c r="J31" s="477"/>
      <c r="K31" s="477"/>
      <c r="L31" s="477"/>
      <c r="M31" s="494">
        <f t="shared" si="1"/>
        <v>7502</v>
      </c>
      <c r="N31" s="64"/>
      <c r="O31" s="6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s="16" customFormat="1" ht="18" hidden="1">
      <c r="A32" s="488"/>
      <c r="B32" s="489"/>
      <c r="C32" s="490"/>
      <c r="D32" s="489"/>
      <c r="E32" s="490" t="s">
        <v>48</v>
      </c>
      <c r="F32" s="495" t="s">
        <v>49</v>
      </c>
      <c r="G32" s="477">
        <v>18732</v>
      </c>
      <c r="H32" s="477"/>
      <c r="I32" s="477"/>
      <c r="J32" s="477"/>
      <c r="K32" s="477"/>
      <c r="L32" s="477"/>
      <c r="M32" s="494">
        <f t="shared" si="1"/>
        <v>18732</v>
      </c>
      <c r="N32" s="64"/>
      <c r="O32" s="6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 s="16" customFormat="1" ht="18" hidden="1">
      <c r="A33" s="488"/>
      <c r="B33" s="489"/>
      <c r="C33" s="490"/>
      <c r="D33" s="474"/>
      <c r="E33" s="496" t="s">
        <v>50</v>
      </c>
      <c r="F33" s="495" t="s">
        <v>51</v>
      </c>
      <c r="G33" s="477">
        <v>9254</v>
      </c>
      <c r="H33" s="477"/>
      <c r="I33" s="477"/>
      <c r="J33" s="477"/>
      <c r="K33" s="477"/>
      <c r="L33" s="477"/>
      <c r="M33" s="494">
        <f t="shared" si="1"/>
        <v>9254</v>
      </c>
      <c r="N33" s="64"/>
      <c r="O33" s="6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 s="16" customFormat="1" ht="18" hidden="1">
      <c r="A34" s="488"/>
      <c r="B34" s="489"/>
      <c r="C34" s="490"/>
      <c r="D34" s="489" t="s">
        <v>52</v>
      </c>
      <c r="E34" s="490"/>
      <c r="F34" s="495" t="s">
        <v>53</v>
      </c>
      <c r="G34" s="477">
        <f t="shared" ref="G34:L34" si="8">SUM(G35:G35)</f>
        <v>13216</v>
      </c>
      <c r="H34" s="477">
        <f t="shared" si="8"/>
        <v>0</v>
      </c>
      <c r="I34" s="477">
        <f t="shared" si="8"/>
        <v>0</v>
      </c>
      <c r="J34" s="477">
        <f t="shared" si="8"/>
        <v>0</v>
      </c>
      <c r="K34" s="477">
        <f t="shared" si="8"/>
        <v>0</v>
      </c>
      <c r="L34" s="477">
        <f t="shared" si="8"/>
        <v>0</v>
      </c>
      <c r="M34" s="494">
        <f t="shared" si="1"/>
        <v>13216</v>
      </c>
      <c r="N34" s="64"/>
      <c r="O34" s="6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 s="16" customFormat="1" ht="18" hidden="1">
      <c r="A35" s="488"/>
      <c r="B35" s="489"/>
      <c r="C35" s="490"/>
      <c r="D35" s="489"/>
      <c r="E35" s="490" t="s">
        <v>24</v>
      </c>
      <c r="F35" s="495" t="s">
        <v>54</v>
      </c>
      <c r="G35" s="477">
        <v>13216</v>
      </c>
      <c r="H35" s="477"/>
      <c r="I35" s="477"/>
      <c r="J35" s="477"/>
      <c r="K35" s="477"/>
      <c r="L35" s="477"/>
      <c r="M35" s="494">
        <f t="shared" si="1"/>
        <v>13216</v>
      </c>
      <c r="N35" s="64"/>
      <c r="O35" s="6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 s="16" customFormat="1" ht="18" hidden="1">
      <c r="A36" s="488"/>
      <c r="B36" s="489"/>
      <c r="C36" s="490"/>
      <c r="D36" s="489" t="s">
        <v>55</v>
      </c>
      <c r="E36" s="490"/>
      <c r="F36" s="495" t="s">
        <v>56</v>
      </c>
      <c r="G36" s="477">
        <f t="shared" ref="G36:L36" si="9">SUM(G37:G37)</f>
        <v>4080</v>
      </c>
      <c r="H36" s="477">
        <f t="shared" si="9"/>
        <v>0</v>
      </c>
      <c r="I36" s="477">
        <f t="shared" si="9"/>
        <v>0</v>
      </c>
      <c r="J36" s="477">
        <f t="shared" si="9"/>
        <v>0</v>
      </c>
      <c r="K36" s="477">
        <f t="shared" si="9"/>
        <v>0</v>
      </c>
      <c r="L36" s="477">
        <f t="shared" si="9"/>
        <v>0</v>
      </c>
      <c r="M36" s="494">
        <f t="shared" si="1"/>
        <v>4080</v>
      </c>
      <c r="N36" s="64"/>
      <c r="O36" s="6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s="16" customFormat="1" ht="18" hidden="1">
      <c r="A37" s="488"/>
      <c r="B37" s="489"/>
      <c r="C37" s="490"/>
      <c r="D37" s="489"/>
      <c r="E37" s="490" t="s">
        <v>24</v>
      </c>
      <c r="F37" s="495" t="s">
        <v>57</v>
      </c>
      <c r="G37" s="477">
        <v>4080</v>
      </c>
      <c r="H37" s="477"/>
      <c r="I37" s="477"/>
      <c r="J37" s="477"/>
      <c r="K37" s="477"/>
      <c r="L37" s="477"/>
      <c r="M37" s="494">
        <f t="shared" si="1"/>
        <v>4080</v>
      </c>
      <c r="N37" s="64"/>
      <c r="O37" s="6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 s="16" customFormat="1" ht="18" hidden="1">
      <c r="A38" s="488"/>
      <c r="B38" s="489"/>
      <c r="C38" s="490"/>
      <c r="D38" s="489" t="s">
        <v>373</v>
      </c>
      <c r="E38" s="490"/>
      <c r="F38" s="495" t="s">
        <v>374</v>
      </c>
      <c r="G38" s="477">
        <v>27303</v>
      </c>
      <c r="H38" s="477"/>
      <c r="I38" s="477"/>
      <c r="J38" s="477"/>
      <c r="K38" s="477"/>
      <c r="L38" s="477"/>
      <c r="M38" s="494">
        <f t="shared" si="1"/>
        <v>27303</v>
      </c>
      <c r="N38" s="64"/>
      <c r="O38" s="6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 s="16" customFormat="1" ht="18" hidden="1">
      <c r="A39" s="488"/>
      <c r="B39" s="489"/>
      <c r="C39" s="497"/>
      <c r="D39" s="498" t="s">
        <v>58</v>
      </c>
      <c r="E39" s="498"/>
      <c r="F39" s="495" t="s">
        <v>59</v>
      </c>
      <c r="G39" s="477">
        <v>19629</v>
      </c>
      <c r="H39" s="477"/>
      <c r="I39" s="477"/>
      <c r="J39" s="477"/>
      <c r="K39" s="477"/>
      <c r="L39" s="477"/>
      <c r="M39" s="494">
        <f t="shared" si="1"/>
        <v>19629</v>
      </c>
      <c r="N39" s="64"/>
      <c r="O39" s="6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s="55" customFormat="1" ht="18" hidden="1">
      <c r="A40" s="499"/>
      <c r="B40" s="500"/>
      <c r="C40" s="501" t="s">
        <v>27</v>
      </c>
      <c r="D40" s="502"/>
      <c r="E40" s="502"/>
      <c r="F40" s="503" t="s">
        <v>60</v>
      </c>
      <c r="G40" s="477">
        <f t="shared" ref="G40:L40" si="10">SUM(G41:G42)</f>
        <v>15030</v>
      </c>
      <c r="H40" s="477">
        <f t="shared" si="10"/>
        <v>0</v>
      </c>
      <c r="I40" s="477">
        <f t="shared" si="10"/>
        <v>0</v>
      </c>
      <c r="J40" s="477">
        <f t="shared" si="10"/>
        <v>0</v>
      </c>
      <c r="K40" s="477">
        <f t="shared" si="10"/>
        <v>0</v>
      </c>
      <c r="L40" s="477">
        <f t="shared" si="10"/>
        <v>0</v>
      </c>
      <c r="M40" s="494">
        <f t="shared" si="1"/>
        <v>15030</v>
      </c>
      <c r="N40" s="76">
        <v>192975</v>
      </c>
      <c r="O40" s="77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</row>
    <row r="41" spans="1:45" s="16" customFormat="1" ht="18" hidden="1">
      <c r="A41" s="488"/>
      <c r="B41" s="489"/>
      <c r="C41" s="497"/>
      <c r="D41" s="474" t="s">
        <v>24</v>
      </c>
      <c r="E41" s="474"/>
      <c r="F41" s="495" t="s">
        <v>61</v>
      </c>
      <c r="G41" s="504">
        <v>4752</v>
      </c>
      <c r="H41" s="504"/>
      <c r="I41" s="504"/>
      <c r="J41" s="504"/>
      <c r="K41" s="504"/>
      <c r="L41" s="504"/>
      <c r="M41" s="494">
        <f t="shared" si="1"/>
        <v>4752</v>
      </c>
      <c r="N41" s="64"/>
      <c r="O41" s="6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s="16" customFormat="1" ht="18" hidden="1">
      <c r="A42" s="488"/>
      <c r="B42" s="489"/>
      <c r="C42" s="497"/>
      <c r="D42" s="498" t="s">
        <v>27</v>
      </c>
      <c r="E42" s="498"/>
      <c r="F42" s="495" t="s">
        <v>62</v>
      </c>
      <c r="G42" s="477">
        <f>8881+762+635</f>
        <v>10278</v>
      </c>
      <c r="H42" s="477"/>
      <c r="I42" s="477"/>
      <c r="J42" s="477"/>
      <c r="K42" s="477"/>
      <c r="L42" s="477"/>
      <c r="M42" s="494">
        <f t="shared" si="1"/>
        <v>10278</v>
      </c>
      <c r="N42" s="64"/>
      <c r="O42" s="6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s="55" customFormat="1" ht="18" hidden="1">
      <c r="A43" s="499"/>
      <c r="B43" s="500"/>
      <c r="C43" s="501" t="s">
        <v>48</v>
      </c>
      <c r="D43" s="505"/>
      <c r="E43" s="505"/>
      <c r="F43" s="503" t="s">
        <v>63</v>
      </c>
      <c r="G43" s="477">
        <f t="shared" ref="G43:L43" si="11">G44+G46+G48</f>
        <v>29318</v>
      </c>
      <c r="H43" s="477">
        <f t="shared" si="11"/>
        <v>0</v>
      </c>
      <c r="I43" s="477">
        <f t="shared" si="11"/>
        <v>0</v>
      </c>
      <c r="J43" s="477">
        <f t="shared" si="11"/>
        <v>0</v>
      </c>
      <c r="K43" s="477">
        <f t="shared" si="11"/>
        <v>0</v>
      </c>
      <c r="L43" s="477">
        <f t="shared" si="11"/>
        <v>0</v>
      </c>
      <c r="M43" s="494">
        <f t="shared" si="1"/>
        <v>29318</v>
      </c>
      <c r="N43" s="76"/>
      <c r="O43" s="77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</row>
    <row r="44" spans="1:45" s="16" customFormat="1" ht="18" hidden="1">
      <c r="A44" s="488"/>
      <c r="B44" s="489"/>
      <c r="C44" s="497"/>
      <c r="D44" s="489" t="s">
        <v>24</v>
      </c>
      <c r="E44" s="489"/>
      <c r="F44" s="495" t="s">
        <v>64</v>
      </c>
      <c r="G44" s="477">
        <f t="shared" ref="G44:L44" si="12">SUM(G45:G45)</f>
        <v>14853</v>
      </c>
      <c r="H44" s="477">
        <f t="shared" si="12"/>
        <v>0</v>
      </c>
      <c r="I44" s="477">
        <f t="shared" si="12"/>
        <v>0</v>
      </c>
      <c r="J44" s="477">
        <f t="shared" si="12"/>
        <v>0</v>
      </c>
      <c r="K44" s="477">
        <f t="shared" si="12"/>
        <v>0</v>
      </c>
      <c r="L44" s="477">
        <f t="shared" si="12"/>
        <v>0</v>
      </c>
      <c r="M44" s="494">
        <f t="shared" si="1"/>
        <v>14853</v>
      </c>
      <c r="N44" s="64"/>
      <c r="O44" s="6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s="16" customFormat="1" ht="18" hidden="1">
      <c r="A45" s="488"/>
      <c r="B45" s="489"/>
      <c r="C45" s="489"/>
      <c r="D45" s="489"/>
      <c r="E45" s="489" t="s">
        <v>24</v>
      </c>
      <c r="F45" s="495" t="s">
        <v>65</v>
      </c>
      <c r="G45" s="477">
        <v>14853</v>
      </c>
      <c r="H45" s="477"/>
      <c r="I45" s="477"/>
      <c r="J45" s="477"/>
      <c r="K45" s="477"/>
      <c r="L45" s="477"/>
      <c r="M45" s="494">
        <f t="shared" si="1"/>
        <v>14853</v>
      </c>
      <c r="N45" s="64"/>
      <c r="O45" s="6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 s="16" customFormat="1" ht="18" hidden="1">
      <c r="A46" s="488"/>
      <c r="B46" s="489"/>
      <c r="C46" s="489"/>
      <c r="D46" s="489" t="s">
        <v>27</v>
      </c>
      <c r="E46" s="489"/>
      <c r="F46" s="495" t="s">
        <v>66</v>
      </c>
      <c r="G46" s="477">
        <f t="shared" ref="G46:L46" si="13">SUM(G47:G47)</f>
        <v>13105</v>
      </c>
      <c r="H46" s="477">
        <f t="shared" si="13"/>
        <v>0</v>
      </c>
      <c r="I46" s="477">
        <f t="shared" si="13"/>
        <v>0</v>
      </c>
      <c r="J46" s="477">
        <f t="shared" si="13"/>
        <v>0</v>
      </c>
      <c r="K46" s="477">
        <f t="shared" si="13"/>
        <v>0</v>
      </c>
      <c r="L46" s="477">
        <f t="shared" si="13"/>
        <v>0</v>
      </c>
      <c r="M46" s="494">
        <f t="shared" si="1"/>
        <v>13105</v>
      </c>
      <c r="N46" s="64"/>
      <c r="O46" s="6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s="16" customFormat="1" ht="18" hidden="1">
      <c r="A47" s="488"/>
      <c r="B47" s="489"/>
      <c r="C47" s="489"/>
      <c r="D47" s="489"/>
      <c r="E47" s="489" t="s">
        <v>24</v>
      </c>
      <c r="F47" s="495" t="s">
        <v>65</v>
      </c>
      <c r="G47" s="477">
        <v>13105</v>
      </c>
      <c r="H47" s="477"/>
      <c r="I47" s="477"/>
      <c r="J47" s="477"/>
      <c r="K47" s="477"/>
      <c r="L47" s="477"/>
      <c r="M47" s="494">
        <f t="shared" si="1"/>
        <v>13105</v>
      </c>
      <c r="N47" s="64"/>
      <c r="O47" s="6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 s="16" customFormat="1" ht="18" hidden="1">
      <c r="A48" s="488"/>
      <c r="B48" s="489"/>
      <c r="C48" s="489"/>
      <c r="D48" s="489" t="s">
        <v>48</v>
      </c>
      <c r="E48" s="489"/>
      <c r="F48" s="495" t="s">
        <v>67</v>
      </c>
      <c r="G48" s="477">
        <f t="shared" ref="G48:L48" si="14">SUM(G49:G49)</f>
        <v>1360</v>
      </c>
      <c r="H48" s="477">
        <f t="shared" si="14"/>
        <v>0</v>
      </c>
      <c r="I48" s="477">
        <f t="shared" si="14"/>
        <v>0</v>
      </c>
      <c r="J48" s="477">
        <f t="shared" si="14"/>
        <v>0</v>
      </c>
      <c r="K48" s="477">
        <f t="shared" si="14"/>
        <v>0</v>
      </c>
      <c r="L48" s="477">
        <f t="shared" si="14"/>
        <v>0</v>
      </c>
      <c r="M48" s="494">
        <f t="shared" si="1"/>
        <v>1360</v>
      </c>
      <c r="N48" s="64"/>
      <c r="O48" s="6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 s="16" customFormat="1" ht="18" hidden="1">
      <c r="A49" s="488"/>
      <c r="B49" s="489"/>
      <c r="C49" s="489"/>
      <c r="D49" s="489"/>
      <c r="E49" s="489" t="s">
        <v>27</v>
      </c>
      <c r="F49" s="495" t="s">
        <v>68</v>
      </c>
      <c r="G49" s="477">
        <v>1360</v>
      </c>
      <c r="H49" s="477"/>
      <c r="I49" s="477"/>
      <c r="J49" s="477"/>
      <c r="K49" s="477"/>
      <c r="L49" s="477"/>
      <c r="M49" s="494">
        <f t="shared" si="1"/>
        <v>1360</v>
      </c>
      <c r="N49" s="64"/>
      <c r="O49" s="6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 s="55" customFormat="1" ht="18" hidden="1">
      <c r="A50" s="499"/>
      <c r="B50" s="500"/>
      <c r="C50" s="505" t="s">
        <v>30</v>
      </c>
      <c r="D50" s="505"/>
      <c r="E50" s="501"/>
      <c r="F50" s="476" t="s">
        <v>69</v>
      </c>
      <c r="G50" s="477">
        <f t="shared" ref="G50:L50" si="15">SUM(G51:G53)</f>
        <v>12510</v>
      </c>
      <c r="H50" s="477">
        <f t="shared" si="15"/>
        <v>0</v>
      </c>
      <c r="I50" s="477">
        <f t="shared" si="15"/>
        <v>0</v>
      </c>
      <c r="J50" s="477">
        <f t="shared" si="15"/>
        <v>0</v>
      </c>
      <c r="K50" s="477">
        <f t="shared" si="15"/>
        <v>0</v>
      </c>
      <c r="L50" s="477">
        <f t="shared" si="15"/>
        <v>0</v>
      </c>
      <c r="M50" s="494">
        <f t="shared" si="1"/>
        <v>12510</v>
      </c>
      <c r="N50" s="76">
        <v>2218509</v>
      </c>
      <c r="O50" s="77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</row>
    <row r="51" spans="1:45" s="16" customFormat="1" ht="18" hidden="1">
      <c r="A51" s="488"/>
      <c r="B51" s="497"/>
      <c r="C51" s="497"/>
      <c r="D51" s="498" t="s">
        <v>39</v>
      </c>
      <c r="E51" s="498"/>
      <c r="F51" s="492" t="s">
        <v>70</v>
      </c>
      <c r="G51" s="477">
        <v>2500</v>
      </c>
      <c r="H51" s="477"/>
      <c r="I51" s="477"/>
      <c r="J51" s="477"/>
      <c r="K51" s="477"/>
      <c r="L51" s="477"/>
      <c r="M51" s="494">
        <f t="shared" si="1"/>
        <v>2500</v>
      </c>
      <c r="N51" s="64"/>
      <c r="O51" s="6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 s="16" customFormat="1" ht="18" hidden="1">
      <c r="A52" s="488"/>
      <c r="B52" s="497"/>
      <c r="C52" s="497"/>
      <c r="D52" s="498" t="s">
        <v>71</v>
      </c>
      <c r="E52" s="498"/>
      <c r="F52" s="492" t="s">
        <v>72</v>
      </c>
      <c r="G52" s="477">
        <v>10000</v>
      </c>
      <c r="H52" s="477"/>
      <c r="I52" s="477"/>
      <c r="J52" s="477"/>
      <c r="K52" s="477"/>
      <c r="L52" s="477"/>
      <c r="M52" s="494">
        <f t="shared" si="1"/>
        <v>10000</v>
      </c>
      <c r="N52" s="81">
        <v>22374</v>
      </c>
      <c r="O52" s="8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 s="16" customFormat="1" ht="18" hidden="1">
      <c r="A53" s="506"/>
      <c r="B53" s="507"/>
      <c r="C53" s="507"/>
      <c r="D53" s="508" t="s">
        <v>34</v>
      </c>
      <c r="E53" s="508"/>
      <c r="F53" s="492" t="s">
        <v>73</v>
      </c>
      <c r="G53" s="477">
        <v>10</v>
      </c>
      <c r="H53" s="477"/>
      <c r="I53" s="477"/>
      <c r="J53" s="477"/>
      <c r="K53" s="477"/>
      <c r="L53" s="477"/>
      <c r="M53" s="494">
        <f t="shared" si="1"/>
        <v>10</v>
      </c>
      <c r="N53" s="64"/>
      <c r="O53" s="86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 s="55" customFormat="1" ht="18" hidden="1">
      <c r="A54" s="499"/>
      <c r="B54" s="509"/>
      <c r="C54" s="501" t="s">
        <v>39</v>
      </c>
      <c r="D54" s="505"/>
      <c r="E54" s="505"/>
      <c r="F54" s="476" t="s">
        <v>74</v>
      </c>
      <c r="G54" s="477">
        <f>G55+G58+G59+G61</f>
        <v>4060</v>
      </c>
      <c r="H54" s="477">
        <f t="shared" ref="H54:L54" si="16">SUM(H55:H61)</f>
        <v>0</v>
      </c>
      <c r="I54" s="477">
        <f t="shared" si="16"/>
        <v>0</v>
      </c>
      <c r="J54" s="477">
        <f t="shared" si="16"/>
        <v>0</v>
      </c>
      <c r="K54" s="477">
        <f t="shared" si="16"/>
        <v>0</v>
      </c>
      <c r="L54" s="477">
        <f t="shared" si="16"/>
        <v>0</v>
      </c>
      <c r="M54" s="494">
        <f t="shared" si="1"/>
        <v>4060</v>
      </c>
      <c r="N54" s="76">
        <v>95577</v>
      </c>
      <c r="O54" s="88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</row>
    <row r="55" spans="1:45" s="16" customFormat="1" ht="18" hidden="1">
      <c r="A55" s="488"/>
      <c r="B55" s="497"/>
      <c r="C55" s="497"/>
      <c r="D55" s="498" t="s">
        <v>24</v>
      </c>
      <c r="E55" s="498"/>
      <c r="F55" s="492" t="s">
        <v>75</v>
      </c>
      <c r="G55" s="477">
        <f>SUM(G56:G57)</f>
        <v>2300</v>
      </c>
      <c r="H55" s="477"/>
      <c r="I55" s="477"/>
      <c r="J55" s="477"/>
      <c r="K55" s="477"/>
      <c r="L55" s="477"/>
      <c r="M55" s="494">
        <f t="shared" si="1"/>
        <v>2300</v>
      </c>
      <c r="N55" s="89"/>
      <c r="O55" s="90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 s="16" customFormat="1" ht="18" hidden="1">
      <c r="A56" s="488"/>
      <c r="B56" s="497"/>
      <c r="C56" s="497"/>
      <c r="D56" s="498"/>
      <c r="E56" s="498" t="s">
        <v>24</v>
      </c>
      <c r="F56" s="495" t="s">
        <v>76</v>
      </c>
      <c r="G56" s="510">
        <v>1400</v>
      </c>
      <c r="H56" s="510"/>
      <c r="I56" s="510"/>
      <c r="J56" s="510"/>
      <c r="K56" s="510"/>
      <c r="L56" s="510"/>
      <c r="M56" s="494">
        <f t="shared" si="1"/>
        <v>1400</v>
      </c>
      <c r="N56" s="92"/>
      <c r="O56" s="9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 s="16" customFormat="1" ht="18" hidden="1">
      <c r="A57" s="488"/>
      <c r="B57" s="497"/>
      <c r="C57" s="497"/>
      <c r="D57" s="498"/>
      <c r="E57" s="498" t="s">
        <v>27</v>
      </c>
      <c r="F57" s="495" t="s">
        <v>77</v>
      </c>
      <c r="G57" s="510">
        <v>900</v>
      </c>
      <c r="H57" s="510"/>
      <c r="I57" s="510"/>
      <c r="J57" s="510"/>
      <c r="K57" s="510"/>
      <c r="L57" s="510"/>
      <c r="M57" s="494">
        <f t="shared" si="1"/>
        <v>900</v>
      </c>
      <c r="N57" s="92"/>
      <c r="O57" s="9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 s="16" customFormat="1" ht="18" hidden="1">
      <c r="A58" s="488"/>
      <c r="B58" s="497"/>
      <c r="C58" s="497"/>
      <c r="D58" s="498" t="s">
        <v>27</v>
      </c>
      <c r="E58" s="498"/>
      <c r="F58" s="511" t="s">
        <v>78</v>
      </c>
      <c r="G58" s="504">
        <v>1350</v>
      </c>
      <c r="H58" s="504"/>
      <c r="I58" s="504"/>
      <c r="J58" s="504"/>
      <c r="K58" s="504"/>
      <c r="L58" s="504"/>
      <c r="M58" s="494">
        <f t="shared" si="1"/>
        <v>1350</v>
      </c>
      <c r="N58" s="81"/>
      <c r="O58" s="8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1:45" s="16" customFormat="1" ht="18" hidden="1">
      <c r="A59" s="488"/>
      <c r="B59" s="497"/>
      <c r="C59" s="497"/>
      <c r="D59" s="498" t="s">
        <v>48</v>
      </c>
      <c r="E59" s="498"/>
      <c r="F59" s="492" t="s">
        <v>79</v>
      </c>
      <c r="G59" s="477">
        <f>SUM(G60)</f>
        <v>10</v>
      </c>
      <c r="H59" s="477"/>
      <c r="I59" s="477"/>
      <c r="J59" s="477"/>
      <c r="K59" s="477"/>
      <c r="L59" s="477"/>
      <c r="M59" s="494">
        <f t="shared" si="1"/>
        <v>10</v>
      </c>
      <c r="N59" s="64"/>
      <c r="O59" s="86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1:45" s="16" customFormat="1" ht="18" hidden="1">
      <c r="A60" s="488"/>
      <c r="B60" s="497"/>
      <c r="C60" s="497"/>
      <c r="D60" s="489"/>
      <c r="E60" s="489" t="s">
        <v>24</v>
      </c>
      <c r="F60" s="512" t="s">
        <v>80</v>
      </c>
      <c r="G60" s="513">
        <v>10</v>
      </c>
      <c r="H60" s="513"/>
      <c r="I60" s="513"/>
      <c r="J60" s="513"/>
      <c r="K60" s="513"/>
      <c r="L60" s="513"/>
      <c r="M60" s="514">
        <f t="shared" si="1"/>
        <v>10</v>
      </c>
      <c r="N60" s="64"/>
      <c r="O60" s="86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 s="16" customFormat="1" ht="18.75" hidden="1" thickBot="1">
      <c r="A61" s="515"/>
      <c r="B61" s="516"/>
      <c r="C61" s="516"/>
      <c r="D61" s="517" t="s">
        <v>30</v>
      </c>
      <c r="E61" s="517"/>
      <c r="F61" s="518" t="s">
        <v>81</v>
      </c>
      <c r="G61" s="519">
        <v>400</v>
      </c>
      <c r="H61" s="519"/>
      <c r="I61" s="519"/>
      <c r="J61" s="519"/>
      <c r="K61" s="519"/>
      <c r="L61" s="519"/>
      <c r="M61" s="514">
        <f t="shared" si="1"/>
        <v>400</v>
      </c>
      <c r="N61" s="64"/>
      <c r="O61" s="86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 s="44" customFormat="1" ht="18.75" thickBot="1">
      <c r="A62" s="449"/>
      <c r="B62" s="450" t="s">
        <v>82</v>
      </c>
      <c r="C62" s="450"/>
      <c r="D62" s="450"/>
      <c r="E62" s="450"/>
      <c r="F62" s="451" t="s">
        <v>83</v>
      </c>
      <c r="G62" s="520">
        <f t="shared" ref="G62:L62" si="17">G63+G84+G87+G92+G95</f>
        <v>94624</v>
      </c>
      <c r="H62" s="520">
        <f t="shared" si="17"/>
        <v>0</v>
      </c>
      <c r="I62" s="520">
        <f t="shared" si="17"/>
        <v>0</v>
      </c>
      <c r="J62" s="520">
        <f t="shared" si="17"/>
        <v>0</v>
      </c>
      <c r="K62" s="520">
        <f t="shared" si="17"/>
        <v>0</v>
      </c>
      <c r="L62" s="484">
        <f t="shared" si="17"/>
        <v>0</v>
      </c>
      <c r="M62" s="454">
        <f t="shared" si="1"/>
        <v>94624</v>
      </c>
      <c r="N62" s="105">
        <f>256370+691946</f>
        <v>948316</v>
      </c>
      <c r="O62" s="106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</row>
    <row r="63" spans="1:45" s="55" customFormat="1" ht="18" hidden="1">
      <c r="A63" s="461"/>
      <c r="B63" s="465"/>
      <c r="C63" s="472" t="s">
        <v>24</v>
      </c>
      <c r="D63" s="472"/>
      <c r="E63" s="472"/>
      <c r="F63" s="463" t="s">
        <v>25</v>
      </c>
      <c r="G63" s="464">
        <f>G64+G65+G67+G70+G72+G74+G76+G81+G83+G84+G87</f>
        <v>77152</v>
      </c>
      <c r="H63" s="464">
        <f t="shared" ref="H63:L63" si="18">H64+H65+H67+H70+H72+H74+H76+H81</f>
        <v>0</v>
      </c>
      <c r="I63" s="464">
        <f t="shared" si="18"/>
        <v>0</v>
      </c>
      <c r="J63" s="464">
        <f t="shared" si="18"/>
        <v>0</v>
      </c>
      <c r="K63" s="464">
        <f t="shared" si="18"/>
        <v>0</v>
      </c>
      <c r="L63" s="464">
        <f t="shared" si="18"/>
        <v>0</v>
      </c>
      <c r="M63" s="460">
        <f t="shared" si="1"/>
        <v>77152</v>
      </c>
      <c r="N63" s="53"/>
      <c r="O63" s="109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</row>
    <row r="64" spans="1:45" s="16" customFormat="1" ht="18" hidden="1">
      <c r="A64" s="521"/>
      <c r="B64" s="489"/>
      <c r="C64" s="489"/>
      <c r="D64" s="508" t="s">
        <v>24</v>
      </c>
      <c r="E64" s="508"/>
      <c r="F64" s="492" t="s">
        <v>26</v>
      </c>
      <c r="G64" s="477">
        <f>21627+236</f>
        <v>21863</v>
      </c>
      <c r="H64" s="477"/>
      <c r="I64" s="477"/>
      <c r="J64" s="477"/>
      <c r="K64" s="477"/>
      <c r="L64" s="477"/>
      <c r="M64" s="494">
        <f t="shared" si="1"/>
        <v>21863</v>
      </c>
      <c r="N64" s="64"/>
      <c r="O64" s="86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45" s="16" customFormat="1" ht="18" hidden="1">
      <c r="A65" s="521"/>
      <c r="B65" s="489"/>
      <c r="C65" s="489"/>
      <c r="D65" s="500" t="s">
        <v>27</v>
      </c>
      <c r="E65" s="500"/>
      <c r="F65" s="492" t="s">
        <v>28</v>
      </c>
      <c r="G65" s="477">
        <f t="shared" ref="G65:L65" si="19">SUM(G66:G66)</f>
        <v>1201</v>
      </c>
      <c r="H65" s="477">
        <f t="shared" si="19"/>
        <v>0</v>
      </c>
      <c r="I65" s="477">
        <f t="shared" si="19"/>
        <v>0</v>
      </c>
      <c r="J65" s="477">
        <f t="shared" si="19"/>
        <v>0</v>
      </c>
      <c r="K65" s="477">
        <f t="shared" si="19"/>
        <v>0</v>
      </c>
      <c r="L65" s="477">
        <f t="shared" si="19"/>
        <v>0</v>
      </c>
      <c r="M65" s="494">
        <f t="shared" si="1"/>
        <v>1201</v>
      </c>
      <c r="N65" s="64"/>
      <c r="O65" s="86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1:45" s="16" customFormat="1" ht="18" hidden="1">
      <c r="A66" s="521"/>
      <c r="B66" s="489"/>
      <c r="C66" s="489"/>
      <c r="D66" s="508"/>
      <c r="E66" s="508" t="s">
        <v>27</v>
      </c>
      <c r="F66" s="492" t="s">
        <v>84</v>
      </c>
      <c r="G66" s="477">
        <f>1201+0</f>
        <v>1201</v>
      </c>
      <c r="H66" s="477"/>
      <c r="I66" s="477"/>
      <c r="J66" s="477"/>
      <c r="K66" s="477"/>
      <c r="L66" s="477"/>
      <c r="M66" s="494">
        <f t="shared" si="1"/>
        <v>1201</v>
      </c>
      <c r="N66" s="64"/>
      <c r="O66" s="86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1:45" s="16" customFormat="1" ht="18" hidden="1">
      <c r="A67" s="521"/>
      <c r="B67" s="489"/>
      <c r="C67" s="489"/>
      <c r="D67" s="500" t="s">
        <v>30</v>
      </c>
      <c r="E67" s="500"/>
      <c r="F67" s="492" t="s">
        <v>31</v>
      </c>
      <c r="G67" s="477">
        <f t="shared" ref="G67:L67" si="20">SUM(G68:G69)</f>
        <v>4592</v>
      </c>
      <c r="H67" s="477">
        <f t="shared" si="20"/>
        <v>0</v>
      </c>
      <c r="I67" s="477">
        <f t="shared" si="20"/>
        <v>0</v>
      </c>
      <c r="J67" s="477">
        <f t="shared" si="20"/>
        <v>0</v>
      </c>
      <c r="K67" s="477">
        <f t="shared" si="20"/>
        <v>0</v>
      </c>
      <c r="L67" s="477">
        <f t="shared" si="20"/>
        <v>0</v>
      </c>
      <c r="M67" s="494">
        <f t="shared" si="1"/>
        <v>4592</v>
      </c>
      <c r="N67" s="64"/>
      <c r="O67" s="86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5" s="16" customFormat="1" ht="18" hidden="1">
      <c r="A68" s="521"/>
      <c r="B68" s="489"/>
      <c r="C68" s="489"/>
      <c r="D68" s="489"/>
      <c r="E68" s="489" t="s">
        <v>24</v>
      </c>
      <c r="F68" s="492" t="s">
        <v>85</v>
      </c>
      <c r="G68" s="477">
        <f>3244+35</f>
        <v>3279</v>
      </c>
      <c r="H68" s="477"/>
      <c r="I68" s="477"/>
      <c r="J68" s="477"/>
      <c r="K68" s="477"/>
      <c r="L68" s="477"/>
      <c r="M68" s="494">
        <f t="shared" si="1"/>
        <v>3279</v>
      </c>
      <c r="N68" s="64"/>
      <c r="O68" s="86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1:45" s="16" customFormat="1" ht="18" hidden="1">
      <c r="A69" s="521"/>
      <c r="B69" s="489"/>
      <c r="C69" s="489"/>
      <c r="D69" s="508"/>
      <c r="E69" s="508" t="s">
        <v>48</v>
      </c>
      <c r="F69" s="492" t="s">
        <v>86</v>
      </c>
      <c r="G69" s="477">
        <f>1298+15</f>
        <v>1313</v>
      </c>
      <c r="H69" s="477"/>
      <c r="I69" s="477"/>
      <c r="J69" s="477"/>
      <c r="K69" s="477"/>
      <c r="L69" s="477"/>
      <c r="M69" s="494">
        <f t="shared" si="1"/>
        <v>1313</v>
      </c>
      <c r="N69" s="64"/>
      <c r="O69" s="86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1:45" s="16" customFormat="1" ht="18" hidden="1">
      <c r="A70" s="521"/>
      <c r="B70" s="489"/>
      <c r="C70" s="489"/>
      <c r="D70" s="500" t="s">
        <v>34</v>
      </c>
      <c r="E70" s="500"/>
      <c r="F70" s="492" t="s">
        <v>87</v>
      </c>
      <c r="G70" s="477">
        <f t="shared" ref="G70:L70" si="21">SUM(G71:G71)</f>
        <v>8578</v>
      </c>
      <c r="H70" s="477">
        <f t="shared" si="21"/>
        <v>0</v>
      </c>
      <c r="I70" s="477">
        <f t="shared" si="21"/>
        <v>0</v>
      </c>
      <c r="J70" s="477">
        <f t="shared" si="21"/>
        <v>0</v>
      </c>
      <c r="K70" s="477">
        <f t="shared" si="21"/>
        <v>0</v>
      </c>
      <c r="L70" s="477">
        <f t="shared" si="21"/>
        <v>0</v>
      </c>
      <c r="M70" s="494">
        <f t="shared" si="1"/>
        <v>8578</v>
      </c>
      <c r="N70" s="64"/>
      <c r="O70" s="86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 s="16" customFormat="1" ht="18" hidden="1">
      <c r="A71" s="521"/>
      <c r="B71" s="489"/>
      <c r="C71" s="489"/>
      <c r="D71" s="489"/>
      <c r="E71" s="489" t="s">
        <v>24</v>
      </c>
      <c r="F71" s="492" t="s">
        <v>88</v>
      </c>
      <c r="G71" s="477">
        <f>8480+98</f>
        <v>8578</v>
      </c>
      <c r="H71" s="477"/>
      <c r="I71" s="477"/>
      <c r="J71" s="477"/>
      <c r="K71" s="477"/>
      <c r="L71" s="477"/>
      <c r="M71" s="494">
        <f t="shared" si="1"/>
        <v>8578</v>
      </c>
      <c r="N71" s="64"/>
      <c r="O71" s="86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 s="16" customFormat="1" ht="18" hidden="1">
      <c r="A72" s="521"/>
      <c r="B72" s="489"/>
      <c r="C72" s="489"/>
      <c r="D72" s="500" t="s">
        <v>37</v>
      </c>
      <c r="E72" s="500"/>
      <c r="F72" s="492" t="s">
        <v>38</v>
      </c>
      <c r="G72" s="477">
        <f t="shared" ref="G72:L72" si="22">SUM(G73:G73)</f>
        <v>4981</v>
      </c>
      <c r="H72" s="477">
        <f t="shared" si="22"/>
        <v>0</v>
      </c>
      <c r="I72" s="477">
        <f t="shared" si="22"/>
        <v>0</v>
      </c>
      <c r="J72" s="477">
        <f t="shared" si="22"/>
        <v>0</v>
      </c>
      <c r="K72" s="477">
        <f t="shared" si="22"/>
        <v>0</v>
      </c>
      <c r="L72" s="477">
        <f t="shared" si="22"/>
        <v>0</v>
      </c>
      <c r="M72" s="494">
        <f t="shared" si="1"/>
        <v>4981</v>
      </c>
      <c r="N72" s="64"/>
      <c r="O72" s="86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1:45" s="16" customFormat="1" ht="18" hidden="1">
      <c r="A73" s="521"/>
      <c r="B73" s="489"/>
      <c r="C73" s="489"/>
      <c r="D73" s="489"/>
      <c r="E73" s="489" t="s">
        <v>39</v>
      </c>
      <c r="F73" s="492" t="s">
        <v>89</v>
      </c>
      <c r="G73" s="477">
        <f>4935+46</f>
        <v>4981</v>
      </c>
      <c r="H73" s="477"/>
      <c r="I73" s="477"/>
      <c r="J73" s="477"/>
      <c r="K73" s="477"/>
      <c r="L73" s="477"/>
      <c r="M73" s="494">
        <f t="shared" si="1"/>
        <v>4981</v>
      </c>
      <c r="N73" s="64"/>
      <c r="O73" s="86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 s="16" customFormat="1" ht="18" hidden="1">
      <c r="A74" s="521"/>
      <c r="B74" s="489"/>
      <c r="C74" s="489"/>
      <c r="D74" s="500" t="s">
        <v>41</v>
      </c>
      <c r="E74" s="500"/>
      <c r="F74" s="492" t="s">
        <v>90</v>
      </c>
      <c r="G74" s="477">
        <f t="shared" ref="G74:L74" si="23">SUM(G75)</f>
        <v>0</v>
      </c>
      <c r="H74" s="477">
        <f t="shared" si="23"/>
        <v>0</v>
      </c>
      <c r="I74" s="477">
        <f t="shared" si="23"/>
        <v>0</v>
      </c>
      <c r="J74" s="477">
        <f t="shared" si="23"/>
        <v>0</v>
      </c>
      <c r="K74" s="477">
        <f t="shared" si="23"/>
        <v>0</v>
      </c>
      <c r="L74" s="477">
        <f t="shared" si="23"/>
        <v>0</v>
      </c>
      <c r="M74" s="494">
        <f t="shared" si="1"/>
        <v>0</v>
      </c>
      <c r="N74" s="64"/>
      <c r="O74" s="86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 s="16" customFormat="1" ht="18" hidden="1">
      <c r="A75" s="521"/>
      <c r="B75" s="489"/>
      <c r="C75" s="489"/>
      <c r="D75" s="508"/>
      <c r="E75" s="508" t="s">
        <v>24</v>
      </c>
      <c r="F75" s="492" t="s">
        <v>91</v>
      </c>
      <c r="G75" s="477">
        <v>0</v>
      </c>
      <c r="H75" s="477"/>
      <c r="I75" s="477"/>
      <c r="J75" s="477"/>
      <c r="K75" s="477"/>
      <c r="L75" s="477"/>
      <c r="M75" s="494">
        <f t="shared" si="1"/>
        <v>0</v>
      </c>
      <c r="N75" s="64"/>
      <c r="O75" s="86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s="16" customFormat="1" ht="18" hidden="1">
      <c r="A76" s="521"/>
      <c r="B76" s="489"/>
      <c r="C76" s="489"/>
      <c r="D76" s="500" t="s">
        <v>92</v>
      </c>
      <c r="E76" s="500"/>
      <c r="F76" s="492" t="s">
        <v>45</v>
      </c>
      <c r="G76" s="477">
        <f t="shared" ref="G76:L76" si="24">SUM(G77:G80)</f>
        <v>13714</v>
      </c>
      <c r="H76" s="477">
        <f t="shared" si="24"/>
        <v>0</v>
      </c>
      <c r="I76" s="477">
        <f t="shared" si="24"/>
        <v>0</v>
      </c>
      <c r="J76" s="477">
        <f t="shared" si="24"/>
        <v>0</v>
      </c>
      <c r="K76" s="477">
        <f t="shared" si="24"/>
        <v>0</v>
      </c>
      <c r="L76" s="477">
        <f t="shared" si="24"/>
        <v>0</v>
      </c>
      <c r="M76" s="494">
        <f t="shared" si="1"/>
        <v>13714</v>
      </c>
      <c r="N76" s="64"/>
      <c r="O76" s="86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 s="16" customFormat="1" ht="18" hidden="1">
      <c r="A77" s="521"/>
      <c r="B77" s="489"/>
      <c r="C77" s="489"/>
      <c r="D77" s="489"/>
      <c r="E77" s="489" t="s">
        <v>24</v>
      </c>
      <c r="F77" s="492" t="s">
        <v>93</v>
      </c>
      <c r="G77" s="477">
        <f>4587+4744+51+47</f>
        <v>9429</v>
      </c>
      <c r="H77" s="477"/>
      <c r="I77" s="477"/>
      <c r="J77" s="477"/>
      <c r="K77" s="477"/>
      <c r="L77" s="477"/>
      <c r="M77" s="494">
        <f t="shared" si="1"/>
        <v>9429</v>
      </c>
      <c r="N77" s="64"/>
      <c r="O77" s="86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 s="16" customFormat="1" ht="18" hidden="1">
      <c r="A78" s="521"/>
      <c r="B78" s="489"/>
      <c r="C78" s="489"/>
      <c r="D78" s="489"/>
      <c r="E78" s="489" t="s">
        <v>27</v>
      </c>
      <c r="F78" s="492" t="s">
        <v>47</v>
      </c>
      <c r="G78" s="477">
        <f>540+7</f>
        <v>547</v>
      </c>
      <c r="H78" s="477"/>
      <c r="I78" s="477"/>
      <c r="J78" s="477"/>
      <c r="K78" s="477"/>
      <c r="L78" s="477"/>
      <c r="M78" s="494">
        <f t="shared" si="1"/>
        <v>547</v>
      </c>
      <c r="N78" s="64"/>
      <c r="O78" s="86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 s="16" customFormat="1" ht="18" hidden="1">
      <c r="A79" s="521"/>
      <c r="B79" s="489"/>
      <c r="C79" s="489"/>
      <c r="D79" s="489"/>
      <c r="E79" s="489" t="s">
        <v>48</v>
      </c>
      <c r="F79" s="492" t="s">
        <v>94</v>
      </c>
      <c r="G79" s="477">
        <f>1448+18</f>
        <v>1466</v>
      </c>
      <c r="H79" s="477"/>
      <c r="I79" s="477"/>
      <c r="J79" s="477"/>
      <c r="K79" s="477"/>
      <c r="L79" s="477"/>
      <c r="M79" s="494">
        <f t="shared" si="1"/>
        <v>1466</v>
      </c>
      <c r="N79" s="64"/>
      <c r="O79" s="86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 s="16" customFormat="1" ht="15" hidden="1" customHeight="1">
      <c r="A80" s="521"/>
      <c r="B80" s="489"/>
      <c r="C80" s="489"/>
      <c r="D80" s="508"/>
      <c r="E80" s="508" t="s">
        <v>50</v>
      </c>
      <c r="F80" s="492" t="s">
        <v>51</v>
      </c>
      <c r="G80" s="477">
        <v>2272</v>
      </c>
      <c r="H80" s="477"/>
      <c r="I80" s="477"/>
      <c r="J80" s="477"/>
      <c r="K80" s="477"/>
      <c r="L80" s="477"/>
      <c r="M80" s="494">
        <f t="shared" si="1"/>
        <v>2272</v>
      </c>
      <c r="N80" s="64"/>
      <c r="O80" s="86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1:45" s="16" customFormat="1" ht="18" hidden="1">
      <c r="A81" s="521"/>
      <c r="B81" s="489"/>
      <c r="C81" s="489"/>
      <c r="D81" s="500" t="s">
        <v>44</v>
      </c>
      <c r="E81" s="500"/>
      <c r="F81" s="492" t="s">
        <v>95</v>
      </c>
      <c r="G81" s="477">
        <f t="shared" ref="G81:L81" si="25">SUM(G82:G82)</f>
        <v>5847</v>
      </c>
      <c r="H81" s="477">
        <f t="shared" si="25"/>
        <v>0</v>
      </c>
      <c r="I81" s="477">
        <f t="shared" si="25"/>
        <v>0</v>
      </c>
      <c r="J81" s="477">
        <f t="shared" si="25"/>
        <v>0</v>
      </c>
      <c r="K81" s="477">
        <f t="shared" si="25"/>
        <v>0</v>
      </c>
      <c r="L81" s="477">
        <f t="shared" si="25"/>
        <v>0</v>
      </c>
      <c r="M81" s="494">
        <f t="shared" si="1"/>
        <v>5847</v>
      </c>
      <c r="N81" s="64"/>
      <c r="O81" s="86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1:45" s="16" customFormat="1" ht="18" hidden="1">
      <c r="A82" s="521"/>
      <c r="B82" s="489"/>
      <c r="C82" s="489"/>
      <c r="D82" s="489"/>
      <c r="E82" s="489" t="s">
        <v>24</v>
      </c>
      <c r="F82" s="492" t="s">
        <v>96</v>
      </c>
      <c r="G82" s="477">
        <f>5793+54</f>
        <v>5847</v>
      </c>
      <c r="H82" s="477"/>
      <c r="I82" s="477"/>
      <c r="J82" s="477"/>
      <c r="K82" s="477"/>
      <c r="L82" s="477"/>
      <c r="M82" s="494">
        <f t="shared" ref="M82:M146" si="26">SUM(G82:L82)</f>
        <v>5847</v>
      </c>
      <c r="N82" s="64"/>
      <c r="O82" s="86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1:45" s="16" customFormat="1" ht="18" hidden="1">
      <c r="A83" s="521"/>
      <c r="B83" s="489"/>
      <c r="C83" s="489"/>
      <c r="D83" s="489" t="s">
        <v>373</v>
      </c>
      <c r="E83" s="489"/>
      <c r="F83" s="492" t="s">
        <v>374</v>
      </c>
      <c r="G83" s="477">
        <v>6264</v>
      </c>
      <c r="H83" s="477"/>
      <c r="I83" s="477"/>
      <c r="J83" s="477"/>
      <c r="K83" s="477"/>
      <c r="L83" s="477"/>
      <c r="M83" s="494">
        <f t="shared" si="26"/>
        <v>6264</v>
      </c>
      <c r="N83" s="64"/>
      <c r="O83" s="86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 s="55" customFormat="1" ht="18" hidden="1">
      <c r="A84" s="522"/>
      <c r="B84" s="500"/>
      <c r="C84" s="505" t="s">
        <v>27</v>
      </c>
      <c r="D84" s="505"/>
      <c r="E84" s="505"/>
      <c r="F84" s="476" t="s">
        <v>60</v>
      </c>
      <c r="G84" s="477">
        <f t="shared" ref="G84:L84" si="27">SUM(G85:G86)</f>
        <v>3698</v>
      </c>
      <c r="H84" s="477">
        <f t="shared" si="27"/>
        <v>0</v>
      </c>
      <c r="I84" s="477">
        <f t="shared" si="27"/>
        <v>0</v>
      </c>
      <c r="J84" s="477">
        <f t="shared" si="27"/>
        <v>0</v>
      </c>
      <c r="K84" s="477">
        <f t="shared" si="27"/>
        <v>0</v>
      </c>
      <c r="L84" s="477">
        <f t="shared" si="27"/>
        <v>0</v>
      </c>
      <c r="M84" s="494">
        <f t="shared" si="26"/>
        <v>3698</v>
      </c>
      <c r="N84" s="76"/>
      <c r="O84" s="88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45" s="16" customFormat="1" ht="18" hidden="1">
      <c r="A85" s="521"/>
      <c r="B85" s="489"/>
      <c r="C85" s="489"/>
      <c r="D85" s="508" t="s">
        <v>24</v>
      </c>
      <c r="E85" s="508"/>
      <c r="F85" s="492" t="s">
        <v>61</v>
      </c>
      <c r="G85" s="477">
        <v>1867</v>
      </c>
      <c r="H85" s="477"/>
      <c r="I85" s="477"/>
      <c r="J85" s="477"/>
      <c r="K85" s="477"/>
      <c r="L85" s="477"/>
      <c r="M85" s="494">
        <f t="shared" si="26"/>
        <v>1867</v>
      </c>
      <c r="N85" s="64"/>
      <c r="O85" s="86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45" s="16" customFormat="1" ht="18" hidden="1">
      <c r="A86" s="521"/>
      <c r="B86" s="489"/>
      <c r="C86" s="489"/>
      <c r="D86" s="523" t="s">
        <v>27</v>
      </c>
      <c r="E86" s="523"/>
      <c r="F86" s="492" t="s">
        <v>62</v>
      </c>
      <c r="G86" s="477">
        <f>1350+160+175+146</f>
        <v>1831</v>
      </c>
      <c r="H86" s="477"/>
      <c r="I86" s="477"/>
      <c r="J86" s="477"/>
      <c r="K86" s="477"/>
      <c r="L86" s="477"/>
      <c r="M86" s="494">
        <f t="shared" si="26"/>
        <v>1831</v>
      </c>
      <c r="N86" s="64"/>
      <c r="O86" s="86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45" s="55" customFormat="1" ht="18" hidden="1">
      <c r="A87" s="522"/>
      <c r="B87" s="500"/>
      <c r="C87" s="505" t="s">
        <v>48</v>
      </c>
      <c r="D87" s="505"/>
      <c r="E87" s="505"/>
      <c r="F87" s="476" t="s">
        <v>63</v>
      </c>
      <c r="G87" s="477">
        <f t="shared" ref="G87:L87" si="28">G88+G90</f>
        <v>6414</v>
      </c>
      <c r="H87" s="477">
        <f t="shared" si="28"/>
        <v>0</v>
      </c>
      <c r="I87" s="477">
        <f t="shared" si="28"/>
        <v>0</v>
      </c>
      <c r="J87" s="477">
        <f t="shared" si="28"/>
        <v>0</v>
      </c>
      <c r="K87" s="477">
        <f t="shared" si="28"/>
        <v>0</v>
      </c>
      <c r="L87" s="477">
        <f t="shared" si="28"/>
        <v>0</v>
      </c>
      <c r="M87" s="494">
        <f t="shared" si="26"/>
        <v>6414</v>
      </c>
      <c r="N87" s="76"/>
      <c r="O87" s="88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45" s="16" customFormat="1" ht="18" hidden="1">
      <c r="A88" s="521"/>
      <c r="B88" s="489"/>
      <c r="C88" s="489"/>
      <c r="D88" s="489" t="s">
        <v>24</v>
      </c>
      <c r="E88" s="489"/>
      <c r="F88" s="492" t="s">
        <v>64</v>
      </c>
      <c r="G88" s="477">
        <f t="shared" ref="G88:L90" si="29">SUM(G89:G89)</f>
        <v>3407</v>
      </c>
      <c r="H88" s="477">
        <f t="shared" si="29"/>
        <v>0</v>
      </c>
      <c r="I88" s="477">
        <f t="shared" si="29"/>
        <v>0</v>
      </c>
      <c r="J88" s="477">
        <f t="shared" si="29"/>
        <v>0</v>
      </c>
      <c r="K88" s="477">
        <f t="shared" si="29"/>
        <v>0</v>
      </c>
      <c r="L88" s="477">
        <f t="shared" si="29"/>
        <v>0</v>
      </c>
      <c r="M88" s="494">
        <f t="shared" si="26"/>
        <v>3407</v>
      </c>
      <c r="N88" s="64"/>
      <c r="O88" s="86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45" s="16" customFormat="1" ht="18" hidden="1">
      <c r="A89" s="521"/>
      <c r="B89" s="489"/>
      <c r="C89" s="489"/>
      <c r="D89" s="489"/>
      <c r="E89" s="489" t="s">
        <v>24</v>
      </c>
      <c r="F89" s="492" t="s">
        <v>65</v>
      </c>
      <c r="G89" s="477">
        <v>3407</v>
      </c>
      <c r="H89" s="477"/>
      <c r="I89" s="477"/>
      <c r="J89" s="477"/>
      <c r="K89" s="477"/>
      <c r="L89" s="477"/>
      <c r="M89" s="494">
        <f t="shared" si="26"/>
        <v>3407</v>
      </c>
      <c r="N89" s="64"/>
      <c r="O89" s="86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1:45" s="16" customFormat="1" ht="18" hidden="1">
      <c r="A90" s="521"/>
      <c r="B90" s="489"/>
      <c r="C90" s="489"/>
      <c r="D90" s="500" t="s">
        <v>27</v>
      </c>
      <c r="E90" s="500"/>
      <c r="F90" s="492" t="s">
        <v>66</v>
      </c>
      <c r="G90" s="477">
        <f t="shared" si="29"/>
        <v>3007</v>
      </c>
      <c r="H90" s="477">
        <f t="shared" si="29"/>
        <v>0</v>
      </c>
      <c r="I90" s="477">
        <f t="shared" si="29"/>
        <v>0</v>
      </c>
      <c r="J90" s="477">
        <f t="shared" si="29"/>
        <v>0</v>
      </c>
      <c r="K90" s="477">
        <f t="shared" si="29"/>
        <v>0</v>
      </c>
      <c r="L90" s="477">
        <f t="shared" si="29"/>
        <v>0</v>
      </c>
      <c r="M90" s="494">
        <f t="shared" si="26"/>
        <v>3007</v>
      </c>
      <c r="N90" s="64"/>
      <c r="O90" s="86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1:45" s="16" customFormat="1" ht="18" hidden="1">
      <c r="A91" s="521"/>
      <c r="B91" s="489"/>
      <c r="C91" s="489"/>
      <c r="D91" s="489"/>
      <c r="E91" s="489" t="s">
        <v>24</v>
      </c>
      <c r="F91" s="492" t="s">
        <v>65</v>
      </c>
      <c r="G91" s="477">
        <v>3007</v>
      </c>
      <c r="H91" s="477"/>
      <c r="I91" s="477"/>
      <c r="J91" s="477"/>
      <c r="K91" s="477"/>
      <c r="L91" s="477"/>
      <c r="M91" s="494">
        <f t="shared" si="26"/>
        <v>3007</v>
      </c>
      <c r="N91" s="64"/>
      <c r="O91" s="86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5" s="55" customFormat="1" ht="18" hidden="1">
      <c r="A92" s="522"/>
      <c r="B92" s="500"/>
      <c r="C92" s="524" t="s">
        <v>30</v>
      </c>
      <c r="D92" s="525"/>
      <c r="E92" s="525"/>
      <c r="F92" s="476" t="s">
        <v>69</v>
      </c>
      <c r="G92" s="477">
        <f t="shared" ref="G92:L92" si="30">SUM(G93:G94)</f>
        <v>5500</v>
      </c>
      <c r="H92" s="477">
        <f t="shared" si="30"/>
        <v>0</v>
      </c>
      <c r="I92" s="477">
        <f t="shared" si="30"/>
        <v>0</v>
      </c>
      <c r="J92" s="477">
        <f t="shared" si="30"/>
        <v>0</v>
      </c>
      <c r="K92" s="477">
        <f t="shared" si="30"/>
        <v>0</v>
      </c>
      <c r="L92" s="477">
        <f t="shared" si="30"/>
        <v>0</v>
      </c>
      <c r="M92" s="494">
        <f t="shared" si="26"/>
        <v>5500</v>
      </c>
      <c r="N92" s="76"/>
      <c r="O92" s="88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45" s="16" customFormat="1" ht="18" hidden="1">
      <c r="A93" s="521"/>
      <c r="B93" s="489"/>
      <c r="C93" s="489"/>
      <c r="D93" s="523" t="s">
        <v>39</v>
      </c>
      <c r="E93" s="523"/>
      <c r="F93" s="492" t="s">
        <v>70</v>
      </c>
      <c r="G93" s="477">
        <v>500</v>
      </c>
      <c r="H93" s="477"/>
      <c r="I93" s="477"/>
      <c r="J93" s="477"/>
      <c r="K93" s="477"/>
      <c r="L93" s="477"/>
      <c r="M93" s="494">
        <f t="shared" si="26"/>
        <v>500</v>
      </c>
      <c r="N93" s="64"/>
      <c r="O93" s="86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spans="1:45" s="16" customFormat="1" ht="18" hidden="1">
      <c r="A94" s="521"/>
      <c r="B94" s="489"/>
      <c r="C94" s="489"/>
      <c r="D94" s="508" t="s">
        <v>71</v>
      </c>
      <c r="E94" s="508"/>
      <c r="F94" s="492" t="s">
        <v>72</v>
      </c>
      <c r="G94" s="477">
        <v>5000</v>
      </c>
      <c r="H94" s="477"/>
      <c r="I94" s="477"/>
      <c r="J94" s="477"/>
      <c r="K94" s="477"/>
      <c r="L94" s="477"/>
      <c r="M94" s="494">
        <f t="shared" si="26"/>
        <v>5000</v>
      </c>
      <c r="N94" s="81"/>
      <c r="O94" s="8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1:45" s="55" customFormat="1" ht="18" hidden="1">
      <c r="A95" s="522"/>
      <c r="B95" s="500"/>
      <c r="C95" s="524" t="s">
        <v>39</v>
      </c>
      <c r="D95" s="525"/>
      <c r="E95" s="525"/>
      <c r="F95" s="476" t="s">
        <v>74</v>
      </c>
      <c r="G95" s="477">
        <f t="shared" ref="G95:L95" si="31">G96+G99+G100+G102</f>
        <v>1860</v>
      </c>
      <c r="H95" s="477">
        <f t="shared" si="31"/>
        <v>0</v>
      </c>
      <c r="I95" s="477">
        <f t="shared" si="31"/>
        <v>0</v>
      </c>
      <c r="J95" s="477">
        <f t="shared" si="31"/>
        <v>0</v>
      </c>
      <c r="K95" s="477">
        <f t="shared" si="31"/>
        <v>0</v>
      </c>
      <c r="L95" s="477">
        <f t="shared" si="31"/>
        <v>0</v>
      </c>
      <c r="M95" s="494">
        <f t="shared" si="26"/>
        <v>1860</v>
      </c>
      <c r="N95" s="76"/>
      <c r="O95" s="88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1:45" s="16" customFormat="1" ht="18" hidden="1">
      <c r="A96" s="521"/>
      <c r="B96" s="489"/>
      <c r="C96" s="489"/>
      <c r="D96" s="500" t="s">
        <v>24</v>
      </c>
      <c r="E96" s="500"/>
      <c r="F96" s="492" t="s">
        <v>75</v>
      </c>
      <c r="G96" s="477">
        <f t="shared" ref="G96:L96" si="32">SUM(G97:G98)</f>
        <v>1220</v>
      </c>
      <c r="H96" s="477">
        <f t="shared" si="32"/>
        <v>0</v>
      </c>
      <c r="I96" s="477">
        <f t="shared" si="32"/>
        <v>0</v>
      </c>
      <c r="J96" s="477">
        <f t="shared" si="32"/>
        <v>0</v>
      </c>
      <c r="K96" s="477">
        <f t="shared" si="32"/>
        <v>0</v>
      </c>
      <c r="L96" s="477">
        <f t="shared" si="32"/>
        <v>0</v>
      </c>
      <c r="M96" s="494">
        <f t="shared" si="26"/>
        <v>1220</v>
      </c>
      <c r="N96" s="64"/>
      <c r="O96" s="86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spans="1:45" s="16" customFormat="1" ht="18" hidden="1">
      <c r="A97" s="521"/>
      <c r="B97" s="489"/>
      <c r="C97" s="489"/>
      <c r="D97" s="489"/>
      <c r="E97" s="489" t="s">
        <v>24</v>
      </c>
      <c r="F97" s="492" t="s">
        <v>97</v>
      </c>
      <c r="G97" s="477">
        <v>620</v>
      </c>
      <c r="H97" s="477"/>
      <c r="I97" s="477"/>
      <c r="J97" s="477"/>
      <c r="K97" s="477"/>
      <c r="L97" s="477"/>
      <c r="M97" s="494">
        <f t="shared" si="26"/>
        <v>620</v>
      </c>
      <c r="N97" s="64"/>
      <c r="O97" s="86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spans="1:45" s="16" customFormat="1" ht="18" hidden="1">
      <c r="A98" s="521"/>
      <c r="B98" s="489"/>
      <c r="C98" s="489"/>
      <c r="D98" s="508"/>
      <c r="E98" s="508" t="s">
        <v>27</v>
      </c>
      <c r="F98" s="492" t="s">
        <v>98</v>
      </c>
      <c r="G98" s="477">
        <v>600</v>
      </c>
      <c r="H98" s="477"/>
      <c r="I98" s="477"/>
      <c r="J98" s="477"/>
      <c r="K98" s="477"/>
      <c r="L98" s="477"/>
      <c r="M98" s="494">
        <f t="shared" si="26"/>
        <v>600</v>
      </c>
      <c r="N98" s="64"/>
      <c r="O98" s="86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spans="1:45" s="16" customFormat="1" ht="18" hidden="1">
      <c r="A99" s="521"/>
      <c r="B99" s="489"/>
      <c r="C99" s="489"/>
      <c r="D99" s="523" t="s">
        <v>27</v>
      </c>
      <c r="E99" s="523"/>
      <c r="F99" s="492" t="s">
        <v>78</v>
      </c>
      <c r="G99" s="477">
        <v>430</v>
      </c>
      <c r="H99" s="477"/>
      <c r="I99" s="477"/>
      <c r="J99" s="477"/>
      <c r="K99" s="477"/>
      <c r="L99" s="477"/>
      <c r="M99" s="494">
        <f t="shared" si="26"/>
        <v>430</v>
      </c>
      <c r="N99" s="64"/>
      <c r="O99" s="86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spans="1:45" s="16" customFormat="1" ht="18" hidden="1">
      <c r="A100" s="521"/>
      <c r="B100" s="489"/>
      <c r="C100" s="489"/>
      <c r="D100" s="500" t="s">
        <v>48</v>
      </c>
      <c r="E100" s="500"/>
      <c r="F100" s="492" t="s">
        <v>79</v>
      </c>
      <c r="G100" s="477">
        <f>SUM(G101)</f>
        <v>10</v>
      </c>
      <c r="H100" s="477">
        <f t="shared" ref="H100:L100" si="33">SUM(H101)</f>
        <v>0</v>
      </c>
      <c r="I100" s="477">
        <f t="shared" si="33"/>
        <v>0</v>
      </c>
      <c r="J100" s="477">
        <f t="shared" si="33"/>
        <v>0</v>
      </c>
      <c r="K100" s="477">
        <f t="shared" si="33"/>
        <v>0</v>
      </c>
      <c r="L100" s="477">
        <f t="shared" si="33"/>
        <v>0</v>
      </c>
      <c r="M100" s="494">
        <f t="shared" si="26"/>
        <v>10</v>
      </c>
      <c r="N100" s="64"/>
      <c r="O100" s="86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1:45" s="16" customFormat="1" ht="18" hidden="1">
      <c r="A101" s="526"/>
      <c r="B101" s="508"/>
      <c r="C101" s="508"/>
      <c r="D101" s="508"/>
      <c r="E101" s="508" t="s">
        <v>24</v>
      </c>
      <c r="F101" s="492" t="s">
        <v>80</v>
      </c>
      <c r="G101" s="477">
        <v>10</v>
      </c>
      <c r="H101" s="477"/>
      <c r="I101" s="477"/>
      <c r="J101" s="477"/>
      <c r="K101" s="477"/>
      <c r="L101" s="477"/>
      <c r="M101" s="494">
        <f t="shared" si="26"/>
        <v>10</v>
      </c>
      <c r="N101" s="64"/>
      <c r="O101" s="86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spans="1:45" s="16" customFormat="1" ht="18.75" hidden="1" thickBot="1">
      <c r="A102" s="522"/>
      <c r="B102" s="500"/>
      <c r="C102" s="500"/>
      <c r="D102" s="500" t="s">
        <v>30</v>
      </c>
      <c r="E102" s="500"/>
      <c r="F102" s="512" t="s">
        <v>81</v>
      </c>
      <c r="G102" s="513">
        <v>200</v>
      </c>
      <c r="H102" s="513"/>
      <c r="I102" s="513"/>
      <c r="J102" s="513"/>
      <c r="K102" s="513"/>
      <c r="L102" s="513"/>
      <c r="M102" s="514">
        <f t="shared" si="26"/>
        <v>200</v>
      </c>
      <c r="N102" s="64"/>
      <c r="O102" s="86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  <row r="103" spans="1:45" s="44" customFormat="1" ht="18.75" thickBot="1">
      <c r="A103" s="449"/>
      <c r="B103" s="450" t="s">
        <v>99</v>
      </c>
      <c r="C103" s="450"/>
      <c r="D103" s="450"/>
      <c r="E103" s="450"/>
      <c r="F103" s="451" t="s">
        <v>100</v>
      </c>
      <c r="G103" s="520">
        <f t="shared" ref="G103:L103" si="34">G104+G105+G106+G109</f>
        <v>60765</v>
      </c>
      <c r="H103" s="520">
        <f t="shared" si="34"/>
        <v>0</v>
      </c>
      <c r="I103" s="520">
        <f t="shared" si="34"/>
        <v>0</v>
      </c>
      <c r="J103" s="520">
        <f t="shared" si="34"/>
        <v>0</v>
      </c>
      <c r="K103" s="520">
        <f t="shared" si="34"/>
        <v>0</v>
      </c>
      <c r="L103" s="520">
        <f t="shared" si="34"/>
        <v>0</v>
      </c>
      <c r="M103" s="454">
        <f t="shared" si="26"/>
        <v>60765</v>
      </c>
      <c r="N103" s="105"/>
      <c r="O103" s="106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</row>
    <row r="104" spans="1:45" s="55" customFormat="1" ht="18" hidden="1">
      <c r="A104" s="455"/>
      <c r="B104" s="456"/>
      <c r="C104" s="457" t="s">
        <v>24</v>
      </c>
      <c r="D104" s="457"/>
      <c r="E104" s="457"/>
      <c r="F104" s="463" t="s">
        <v>101</v>
      </c>
      <c r="G104" s="464">
        <v>45776</v>
      </c>
      <c r="H104" s="464"/>
      <c r="I104" s="464"/>
      <c r="J104" s="464"/>
      <c r="K104" s="464"/>
      <c r="L104" s="464"/>
      <c r="M104" s="460">
        <f t="shared" si="26"/>
        <v>45776</v>
      </c>
      <c r="N104" s="53"/>
      <c r="O104" s="109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1:45" s="55" customFormat="1" ht="18" hidden="1">
      <c r="A105" s="526"/>
      <c r="B105" s="508"/>
      <c r="C105" s="527" t="s">
        <v>27</v>
      </c>
      <c r="D105" s="527"/>
      <c r="E105" s="527"/>
      <c r="F105" s="476" t="s">
        <v>102</v>
      </c>
      <c r="G105" s="477">
        <v>10</v>
      </c>
      <c r="H105" s="477"/>
      <c r="I105" s="477"/>
      <c r="J105" s="477"/>
      <c r="K105" s="477"/>
      <c r="L105" s="477"/>
      <c r="M105" s="494">
        <f t="shared" si="26"/>
        <v>10</v>
      </c>
      <c r="N105" s="121"/>
      <c r="O105" s="122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</row>
    <row r="106" spans="1:45" s="55" customFormat="1" ht="18" hidden="1">
      <c r="A106" s="528"/>
      <c r="B106" s="523"/>
      <c r="C106" s="525" t="s">
        <v>30</v>
      </c>
      <c r="D106" s="525"/>
      <c r="E106" s="525"/>
      <c r="F106" s="476" t="s">
        <v>103</v>
      </c>
      <c r="G106" s="477">
        <f t="shared" ref="G106:L106" si="35">SUM(G107:G108)</f>
        <v>12979</v>
      </c>
      <c r="H106" s="477">
        <f t="shared" si="35"/>
        <v>0</v>
      </c>
      <c r="I106" s="477">
        <f t="shared" si="35"/>
        <v>0</v>
      </c>
      <c r="J106" s="477">
        <f t="shared" si="35"/>
        <v>0</v>
      </c>
      <c r="K106" s="477">
        <f t="shared" si="35"/>
        <v>0</v>
      </c>
      <c r="L106" s="477">
        <f t="shared" si="35"/>
        <v>0</v>
      </c>
      <c r="M106" s="494">
        <f t="shared" si="26"/>
        <v>12979</v>
      </c>
      <c r="N106" s="76">
        <v>261142</v>
      </c>
      <c r="O106" s="88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</row>
    <row r="107" spans="1:45" s="55" customFormat="1" ht="18" hidden="1">
      <c r="A107" s="526"/>
      <c r="B107" s="508"/>
      <c r="C107" s="527"/>
      <c r="D107" s="529" t="s">
        <v>24</v>
      </c>
      <c r="E107" s="529"/>
      <c r="F107" s="530" t="s">
        <v>104</v>
      </c>
      <c r="G107" s="477">
        <v>12379</v>
      </c>
      <c r="H107" s="477"/>
      <c r="I107" s="477"/>
      <c r="J107" s="477"/>
      <c r="K107" s="477"/>
      <c r="L107" s="477"/>
      <c r="M107" s="494">
        <f t="shared" si="26"/>
        <v>12379</v>
      </c>
      <c r="N107" s="121"/>
      <c r="O107" s="122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</row>
    <row r="108" spans="1:45" s="55" customFormat="1" ht="18" hidden="1">
      <c r="A108" s="526"/>
      <c r="B108" s="508"/>
      <c r="C108" s="527"/>
      <c r="D108" s="529" t="s">
        <v>27</v>
      </c>
      <c r="E108" s="529"/>
      <c r="F108" s="530" t="s">
        <v>60</v>
      </c>
      <c r="G108" s="477">
        <v>600</v>
      </c>
      <c r="H108" s="477"/>
      <c r="I108" s="477"/>
      <c r="J108" s="477"/>
      <c r="K108" s="477"/>
      <c r="L108" s="477"/>
      <c r="M108" s="494">
        <f t="shared" si="26"/>
        <v>600</v>
      </c>
      <c r="N108" s="121"/>
      <c r="O108" s="122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</row>
    <row r="109" spans="1:45" s="55" customFormat="1" ht="18.75" hidden="1" thickBot="1">
      <c r="A109" s="526"/>
      <c r="B109" s="508"/>
      <c r="C109" s="527" t="s">
        <v>39</v>
      </c>
      <c r="D109" s="527"/>
      <c r="E109" s="527"/>
      <c r="F109" s="531" t="s">
        <v>105</v>
      </c>
      <c r="G109" s="532">
        <v>2000</v>
      </c>
      <c r="H109" s="532"/>
      <c r="I109" s="532"/>
      <c r="J109" s="532"/>
      <c r="K109" s="532"/>
      <c r="L109" s="532"/>
      <c r="M109" s="514">
        <f t="shared" si="26"/>
        <v>2000</v>
      </c>
      <c r="N109" s="121"/>
      <c r="O109" s="122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</row>
    <row r="110" spans="1:45" s="44" customFormat="1" ht="18.75" thickBot="1">
      <c r="A110" s="449"/>
      <c r="B110" s="450" t="s">
        <v>106</v>
      </c>
      <c r="C110" s="450"/>
      <c r="D110" s="450"/>
      <c r="E110" s="450"/>
      <c r="F110" s="451" t="s">
        <v>107</v>
      </c>
      <c r="G110" s="520">
        <f t="shared" ref="G110:L110" si="36">G111+G115</f>
        <v>56000</v>
      </c>
      <c r="H110" s="520">
        <f t="shared" si="36"/>
        <v>0</v>
      </c>
      <c r="I110" s="520">
        <f t="shared" si="36"/>
        <v>0</v>
      </c>
      <c r="J110" s="520">
        <f t="shared" si="36"/>
        <v>7000</v>
      </c>
      <c r="K110" s="520">
        <f t="shared" si="36"/>
        <v>700</v>
      </c>
      <c r="L110" s="520">
        <f t="shared" si="36"/>
        <v>4600</v>
      </c>
      <c r="M110" s="454">
        <f t="shared" si="26"/>
        <v>68300</v>
      </c>
      <c r="N110" s="105"/>
      <c r="O110" s="106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</row>
    <row r="111" spans="1:45" s="55" customFormat="1" ht="18" hidden="1">
      <c r="A111" s="533"/>
      <c r="B111" s="498"/>
      <c r="C111" s="502" t="s">
        <v>48</v>
      </c>
      <c r="D111" s="502"/>
      <c r="E111" s="502"/>
      <c r="F111" s="534" t="s">
        <v>108</v>
      </c>
      <c r="G111" s="513">
        <f t="shared" ref="G111:L111" si="37">SUM(G112:G114)</f>
        <v>56000</v>
      </c>
      <c r="H111" s="513">
        <f t="shared" si="37"/>
        <v>0</v>
      </c>
      <c r="I111" s="513">
        <f t="shared" si="37"/>
        <v>0</v>
      </c>
      <c r="J111" s="513">
        <f t="shared" si="37"/>
        <v>0</v>
      </c>
      <c r="K111" s="513">
        <f t="shared" si="37"/>
        <v>0</v>
      </c>
      <c r="L111" s="513">
        <f t="shared" si="37"/>
        <v>0</v>
      </c>
      <c r="M111" s="460">
        <f t="shared" si="26"/>
        <v>56000</v>
      </c>
      <c r="N111" s="128"/>
      <c r="O111" s="129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</row>
    <row r="112" spans="1:45" s="55" customFormat="1" ht="18" hidden="1">
      <c r="A112" s="521"/>
      <c r="B112" s="489"/>
      <c r="C112" s="535"/>
      <c r="D112" s="536" t="s">
        <v>24</v>
      </c>
      <c r="E112" s="536"/>
      <c r="F112" s="530" t="s">
        <v>109</v>
      </c>
      <c r="G112" s="477">
        <v>51000</v>
      </c>
      <c r="H112" s="477"/>
      <c r="I112" s="477"/>
      <c r="J112" s="477"/>
      <c r="K112" s="477"/>
      <c r="L112" s="477"/>
      <c r="M112" s="494">
        <f t="shared" si="26"/>
        <v>51000</v>
      </c>
      <c r="N112" s="131"/>
      <c r="O112" s="132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</row>
    <row r="113" spans="1:45" s="55" customFormat="1" ht="18" hidden="1">
      <c r="A113" s="521"/>
      <c r="B113" s="489"/>
      <c r="C113" s="535"/>
      <c r="D113" s="536" t="s">
        <v>27</v>
      </c>
      <c r="E113" s="536"/>
      <c r="F113" s="530" t="s">
        <v>110</v>
      </c>
      <c r="G113" s="477">
        <v>3000</v>
      </c>
      <c r="H113" s="477"/>
      <c r="I113" s="477"/>
      <c r="J113" s="477"/>
      <c r="K113" s="477"/>
      <c r="L113" s="477"/>
      <c r="M113" s="494">
        <f t="shared" si="26"/>
        <v>3000</v>
      </c>
      <c r="N113" s="131"/>
      <c r="O113" s="132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</row>
    <row r="114" spans="1:45" s="55" customFormat="1" ht="18" hidden="1">
      <c r="A114" s="521"/>
      <c r="B114" s="489"/>
      <c r="C114" s="535"/>
      <c r="D114" s="536" t="s">
        <v>48</v>
      </c>
      <c r="E114" s="536"/>
      <c r="F114" s="530" t="s">
        <v>111</v>
      </c>
      <c r="G114" s="477">
        <v>2000</v>
      </c>
      <c r="H114" s="477"/>
      <c r="I114" s="477"/>
      <c r="J114" s="477"/>
      <c r="K114" s="477"/>
      <c r="L114" s="477"/>
      <c r="M114" s="494">
        <f t="shared" si="26"/>
        <v>2000</v>
      </c>
      <c r="N114" s="131"/>
      <c r="O114" s="132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</row>
    <row r="115" spans="1:45" s="55" customFormat="1" ht="18.75" hidden="1" thickBot="1">
      <c r="A115" s="537"/>
      <c r="B115" s="517"/>
      <c r="C115" s="538" t="s">
        <v>30</v>
      </c>
      <c r="D115" s="538"/>
      <c r="E115" s="538"/>
      <c r="F115" s="539" t="s">
        <v>112</v>
      </c>
      <c r="G115" s="519"/>
      <c r="H115" s="519"/>
      <c r="I115" s="519">
        <v>0</v>
      </c>
      <c r="J115" s="519">
        <v>7000</v>
      </c>
      <c r="K115" s="519">
        <v>700</v>
      </c>
      <c r="L115" s="519">
        <v>4600</v>
      </c>
      <c r="M115" s="514">
        <f t="shared" si="26"/>
        <v>12300</v>
      </c>
      <c r="N115" s="121"/>
      <c r="O115" s="122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</row>
    <row r="116" spans="1:45" s="34" customFormat="1" ht="18.75" thickBot="1">
      <c r="A116" s="540" t="s">
        <v>113</v>
      </c>
      <c r="B116" s="541"/>
      <c r="C116" s="541"/>
      <c r="D116" s="541"/>
      <c r="E116" s="541"/>
      <c r="F116" s="542" t="s">
        <v>114</v>
      </c>
      <c r="G116" s="543">
        <f t="shared" ref="G116:L116" si="38">G117+G119+G123+G126+G136+G145+G153+G157+G167+G172+G176+G180</f>
        <v>214795</v>
      </c>
      <c r="H116" s="543">
        <f t="shared" si="38"/>
        <v>245700</v>
      </c>
      <c r="I116" s="543">
        <f t="shared" si="38"/>
        <v>46500</v>
      </c>
      <c r="J116" s="543">
        <f t="shared" si="38"/>
        <v>5010</v>
      </c>
      <c r="K116" s="543">
        <f t="shared" si="38"/>
        <v>4825</v>
      </c>
      <c r="L116" s="544">
        <f t="shared" si="38"/>
        <v>3500</v>
      </c>
      <c r="M116" s="454">
        <f t="shared" si="26"/>
        <v>520330</v>
      </c>
      <c r="N116" s="141"/>
      <c r="O116" s="142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</row>
    <row r="117" spans="1:45" s="44" customFormat="1" ht="16.5" customHeight="1" thickBot="1">
      <c r="A117" s="449"/>
      <c r="B117" s="450" t="s">
        <v>22</v>
      </c>
      <c r="C117" s="450"/>
      <c r="D117" s="450"/>
      <c r="E117" s="450"/>
      <c r="F117" s="451" t="s">
        <v>115</v>
      </c>
      <c r="G117" s="520">
        <f t="shared" ref="G117:L117" si="39">SUM(G118:G118)</f>
        <v>10</v>
      </c>
      <c r="H117" s="520">
        <f t="shared" si="39"/>
        <v>0</v>
      </c>
      <c r="I117" s="520">
        <f t="shared" si="39"/>
        <v>0</v>
      </c>
      <c r="J117" s="520">
        <f t="shared" si="39"/>
        <v>0</v>
      </c>
      <c r="K117" s="520">
        <f t="shared" si="39"/>
        <v>0</v>
      </c>
      <c r="L117" s="484">
        <f t="shared" si="39"/>
        <v>0</v>
      </c>
      <c r="M117" s="454">
        <f t="shared" si="26"/>
        <v>10</v>
      </c>
      <c r="N117" s="42"/>
      <c r="O117" s="43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</row>
    <row r="118" spans="1:45" s="55" customFormat="1" ht="17.25" hidden="1" customHeight="1" thickBot="1">
      <c r="A118" s="455"/>
      <c r="B118" s="456"/>
      <c r="C118" s="457" t="s">
        <v>24</v>
      </c>
      <c r="D118" s="457"/>
      <c r="E118" s="457"/>
      <c r="F118" s="458" t="s">
        <v>116</v>
      </c>
      <c r="G118" s="459">
        <v>10</v>
      </c>
      <c r="H118" s="459"/>
      <c r="I118" s="459"/>
      <c r="J118" s="459"/>
      <c r="K118" s="459"/>
      <c r="L118" s="459"/>
      <c r="M118" s="460">
        <f t="shared" si="26"/>
        <v>10</v>
      </c>
      <c r="N118" s="53"/>
      <c r="O118" s="109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</row>
    <row r="119" spans="1:45" s="44" customFormat="1" ht="17.25" customHeight="1" thickBot="1">
      <c r="A119" s="449"/>
      <c r="B119" s="450" t="s">
        <v>82</v>
      </c>
      <c r="C119" s="450"/>
      <c r="D119" s="450"/>
      <c r="E119" s="450"/>
      <c r="F119" s="451" t="s">
        <v>117</v>
      </c>
      <c r="G119" s="520">
        <f t="shared" ref="G119:L119" si="40">SUM(G120:G122)</f>
        <v>11500</v>
      </c>
      <c r="H119" s="520">
        <f t="shared" si="40"/>
        <v>0</v>
      </c>
      <c r="I119" s="520">
        <f t="shared" si="40"/>
        <v>0</v>
      </c>
      <c r="J119" s="520">
        <f t="shared" si="40"/>
        <v>500</v>
      </c>
      <c r="K119" s="520">
        <f t="shared" si="40"/>
        <v>0</v>
      </c>
      <c r="L119" s="484">
        <f t="shared" si="40"/>
        <v>500</v>
      </c>
      <c r="M119" s="454">
        <f t="shared" si="26"/>
        <v>12500</v>
      </c>
      <c r="N119" s="145">
        <v>339840</v>
      </c>
      <c r="O119" s="146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</row>
    <row r="120" spans="1:45" s="55" customFormat="1" ht="16.5" hidden="1" customHeight="1">
      <c r="A120" s="455"/>
      <c r="B120" s="456"/>
      <c r="C120" s="457" t="s">
        <v>24</v>
      </c>
      <c r="D120" s="457"/>
      <c r="E120" s="457"/>
      <c r="F120" s="463" t="s">
        <v>118</v>
      </c>
      <c r="G120" s="464">
        <v>500</v>
      </c>
      <c r="H120" s="464"/>
      <c r="I120" s="464"/>
      <c r="J120" s="464"/>
      <c r="K120" s="464"/>
      <c r="L120" s="464"/>
      <c r="M120" s="460">
        <f t="shared" si="26"/>
        <v>500</v>
      </c>
      <c r="N120" s="53"/>
      <c r="O120" s="109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</row>
    <row r="121" spans="1:45" s="55" customFormat="1" ht="17.25" hidden="1" customHeight="1">
      <c r="A121" s="526"/>
      <c r="B121" s="508"/>
      <c r="C121" s="527" t="s">
        <v>27</v>
      </c>
      <c r="D121" s="527"/>
      <c r="E121" s="527"/>
      <c r="F121" s="476" t="s">
        <v>119</v>
      </c>
      <c r="G121" s="477">
        <v>8000</v>
      </c>
      <c r="H121" s="477"/>
      <c r="I121" s="477"/>
      <c r="J121" s="477">
        <v>500</v>
      </c>
      <c r="K121" s="477"/>
      <c r="L121" s="477">
        <v>500</v>
      </c>
      <c r="M121" s="494">
        <f t="shared" si="26"/>
        <v>9000</v>
      </c>
      <c r="N121" s="121"/>
      <c r="O121" s="122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</row>
    <row r="122" spans="1:45" s="55" customFormat="1" ht="16.5" hidden="1" customHeight="1" thickBot="1">
      <c r="A122" s="521"/>
      <c r="B122" s="489"/>
      <c r="C122" s="535" t="s">
        <v>48</v>
      </c>
      <c r="D122" s="535"/>
      <c r="E122" s="535"/>
      <c r="F122" s="545" t="s">
        <v>120</v>
      </c>
      <c r="G122" s="513">
        <v>3000</v>
      </c>
      <c r="H122" s="513"/>
      <c r="I122" s="513"/>
      <c r="J122" s="513"/>
      <c r="K122" s="513"/>
      <c r="L122" s="513"/>
      <c r="M122" s="514">
        <f t="shared" si="26"/>
        <v>3000</v>
      </c>
      <c r="N122" s="121"/>
      <c r="O122" s="122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</row>
    <row r="123" spans="1:45" s="44" customFormat="1" ht="17.25" customHeight="1" thickBot="1">
      <c r="A123" s="449"/>
      <c r="B123" s="450" t="s">
        <v>99</v>
      </c>
      <c r="C123" s="450"/>
      <c r="D123" s="450"/>
      <c r="E123" s="450"/>
      <c r="F123" s="451" t="s">
        <v>121</v>
      </c>
      <c r="G123" s="452">
        <f t="shared" ref="G123:L123" si="41">SUM(G124:G125)</f>
        <v>35010</v>
      </c>
      <c r="H123" s="520">
        <f t="shared" si="41"/>
        <v>0</v>
      </c>
      <c r="I123" s="520">
        <f t="shared" si="41"/>
        <v>0</v>
      </c>
      <c r="J123" s="520">
        <f t="shared" si="41"/>
        <v>0</v>
      </c>
      <c r="K123" s="520">
        <f t="shared" si="41"/>
        <v>0</v>
      </c>
      <c r="L123" s="484">
        <f t="shared" si="41"/>
        <v>0</v>
      </c>
      <c r="M123" s="454">
        <f t="shared" si="26"/>
        <v>35010</v>
      </c>
      <c r="N123" s="145">
        <v>231003</v>
      </c>
      <c r="O123" s="146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</row>
    <row r="124" spans="1:45" s="55" customFormat="1" ht="17.25" hidden="1" customHeight="1">
      <c r="A124" s="455"/>
      <c r="B124" s="456"/>
      <c r="C124" s="457" t="s">
        <v>24</v>
      </c>
      <c r="D124" s="457"/>
      <c r="E124" s="457"/>
      <c r="F124" s="458" t="s">
        <v>122</v>
      </c>
      <c r="G124" s="459">
        <v>35000</v>
      </c>
      <c r="H124" s="459"/>
      <c r="I124" s="459"/>
      <c r="J124" s="459"/>
      <c r="K124" s="459"/>
      <c r="L124" s="459"/>
      <c r="M124" s="460">
        <f t="shared" si="26"/>
        <v>35000</v>
      </c>
      <c r="N124" s="53"/>
      <c r="O124" s="109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</row>
    <row r="125" spans="1:45" s="16" customFormat="1" ht="16.5" hidden="1" customHeight="1" thickBot="1">
      <c r="A125" s="537"/>
      <c r="B125" s="517"/>
      <c r="C125" s="538" t="s">
        <v>50</v>
      </c>
      <c r="D125" s="538"/>
      <c r="E125" s="538"/>
      <c r="F125" s="539" t="s">
        <v>123</v>
      </c>
      <c r="G125" s="519">
        <v>10</v>
      </c>
      <c r="H125" s="519"/>
      <c r="I125" s="519"/>
      <c r="J125" s="519"/>
      <c r="K125" s="519"/>
      <c r="L125" s="519"/>
      <c r="M125" s="546">
        <f t="shared" si="26"/>
        <v>10</v>
      </c>
      <c r="N125" s="92"/>
      <c r="O125" s="93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</row>
    <row r="126" spans="1:45" s="44" customFormat="1" ht="18.75" thickBot="1">
      <c r="A126" s="537"/>
      <c r="B126" s="538" t="s">
        <v>106</v>
      </c>
      <c r="C126" s="538"/>
      <c r="D126" s="538"/>
      <c r="E126" s="538"/>
      <c r="F126" s="539" t="s">
        <v>124</v>
      </c>
      <c r="G126" s="519">
        <f t="shared" ref="G126:L126" si="42">SUM(G127:G135)</f>
        <v>27200</v>
      </c>
      <c r="H126" s="519">
        <f t="shared" si="42"/>
        <v>0</v>
      </c>
      <c r="I126" s="519">
        <f t="shared" si="42"/>
        <v>0</v>
      </c>
      <c r="J126" s="519">
        <f t="shared" si="42"/>
        <v>1500</v>
      </c>
      <c r="K126" s="519">
        <f t="shared" si="42"/>
        <v>0</v>
      </c>
      <c r="L126" s="547">
        <f t="shared" si="42"/>
        <v>0</v>
      </c>
      <c r="M126" s="454">
        <f t="shared" si="26"/>
        <v>28700</v>
      </c>
      <c r="N126" s="145">
        <v>206381</v>
      </c>
      <c r="O126" s="146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</row>
    <row r="127" spans="1:45" s="55" customFormat="1" ht="16.5" hidden="1" customHeight="1">
      <c r="A127" s="455"/>
      <c r="B127" s="456"/>
      <c r="C127" s="457" t="s">
        <v>24</v>
      </c>
      <c r="D127" s="457"/>
      <c r="E127" s="457"/>
      <c r="F127" s="463" t="s">
        <v>125</v>
      </c>
      <c r="G127" s="464">
        <v>7000</v>
      </c>
      <c r="H127" s="464"/>
      <c r="I127" s="464"/>
      <c r="J127" s="464">
        <v>1000</v>
      </c>
      <c r="K127" s="464"/>
      <c r="L127" s="464"/>
      <c r="M127" s="460">
        <f t="shared" si="26"/>
        <v>8000</v>
      </c>
      <c r="N127" s="53"/>
      <c r="O127" s="109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</row>
    <row r="128" spans="1:45" s="55" customFormat="1" ht="17.25" hidden="1" customHeight="1">
      <c r="A128" s="526"/>
      <c r="B128" s="508"/>
      <c r="C128" s="527" t="s">
        <v>34</v>
      </c>
      <c r="D128" s="527"/>
      <c r="E128" s="527"/>
      <c r="F128" s="476" t="s">
        <v>126</v>
      </c>
      <c r="G128" s="477">
        <v>2000</v>
      </c>
      <c r="H128" s="477"/>
      <c r="I128" s="477"/>
      <c r="J128" s="477"/>
      <c r="K128" s="477"/>
      <c r="L128" s="477"/>
      <c r="M128" s="494">
        <f t="shared" si="26"/>
        <v>2000</v>
      </c>
      <c r="N128" s="121"/>
      <c r="O128" s="122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</row>
    <row r="129" spans="1:45" s="55" customFormat="1" ht="17.25" hidden="1" customHeight="1">
      <c r="A129" s="526"/>
      <c r="B129" s="508"/>
      <c r="C129" s="527" t="s">
        <v>127</v>
      </c>
      <c r="D129" s="527"/>
      <c r="E129" s="527"/>
      <c r="F129" s="476" t="s">
        <v>128</v>
      </c>
      <c r="G129" s="477">
        <v>200</v>
      </c>
      <c r="H129" s="477"/>
      <c r="I129" s="477"/>
      <c r="J129" s="477"/>
      <c r="K129" s="477"/>
      <c r="L129" s="477"/>
      <c r="M129" s="494">
        <f t="shared" si="26"/>
        <v>200</v>
      </c>
      <c r="N129" s="121"/>
      <c r="O129" s="122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</row>
    <row r="130" spans="1:45" s="55" customFormat="1" ht="16.5" hidden="1" customHeight="1">
      <c r="A130" s="526"/>
      <c r="B130" s="508"/>
      <c r="C130" s="527" t="s">
        <v>37</v>
      </c>
      <c r="D130" s="527"/>
      <c r="E130" s="527"/>
      <c r="F130" s="476" t="s">
        <v>129</v>
      </c>
      <c r="G130" s="477">
        <v>5000</v>
      </c>
      <c r="H130" s="477"/>
      <c r="I130" s="477"/>
      <c r="J130" s="477">
        <v>500</v>
      </c>
      <c r="K130" s="477"/>
      <c r="L130" s="477"/>
      <c r="M130" s="494">
        <f t="shared" si="26"/>
        <v>5500</v>
      </c>
      <c r="N130" s="121"/>
      <c r="O130" s="122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</row>
    <row r="131" spans="1:45" s="55" customFormat="1" ht="17.25" hidden="1" customHeight="1">
      <c r="A131" s="526"/>
      <c r="B131" s="508"/>
      <c r="C131" s="527" t="s">
        <v>41</v>
      </c>
      <c r="D131" s="527"/>
      <c r="E131" s="527"/>
      <c r="F131" s="476" t="s">
        <v>130</v>
      </c>
      <c r="G131" s="477">
        <v>3000</v>
      </c>
      <c r="H131" s="477"/>
      <c r="I131" s="477"/>
      <c r="J131" s="477"/>
      <c r="K131" s="477"/>
      <c r="L131" s="477"/>
      <c r="M131" s="494">
        <f t="shared" si="26"/>
        <v>3000</v>
      </c>
      <c r="N131" s="121"/>
      <c r="O131" s="122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</row>
    <row r="132" spans="1:45" s="16" customFormat="1" ht="17.25" hidden="1" customHeight="1">
      <c r="A132" s="526"/>
      <c r="B132" s="508"/>
      <c r="C132" s="527" t="s">
        <v>131</v>
      </c>
      <c r="D132" s="527"/>
      <c r="E132" s="527"/>
      <c r="F132" s="476" t="s">
        <v>132</v>
      </c>
      <c r="G132" s="477">
        <v>1000</v>
      </c>
      <c r="H132" s="477"/>
      <c r="I132" s="477"/>
      <c r="J132" s="477"/>
      <c r="K132" s="477"/>
      <c r="L132" s="477"/>
      <c r="M132" s="494">
        <f t="shared" si="26"/>
        <v>1000</v>
      </c>
      <c r="N132" s="81"/>
      <c r="O132" s="8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</row>
    <row r="133" spans="1:45" s="16" customFormat="1" ht="17.25" hidden="1" customHeight="1">
      <c r="A133" s="528"/>
      <c r="B133" s="523"/>
      <c r="C133" s="525" t="s">
        <v>133</v>
      </c>
      <c r="D133" s="525"/>
      <c r="E133" s="525"/>
      <c r="F133" s="476" t="s">
        <v>134</v>
      </c>
      <c r="G133" s="477">
        <v>1000</v>
      </c>
      <c r="H133" s="477"/>
      <c r="I133" s="477"/>
      <c r="J133" s="477"/>
      <c r="K133" s="477"/>
      <c r="L133" s="477"/>
      <c r="M133" s="494">
        <f t="shared" si="26"/>
        <v>1000</v>
      </c>
      <c r="N133" s="64"/>
      <c r="O133" s="86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</row>
    <row r="134" spans="1:45" s="16" customFormat="1" ht="18" hidden="1">
      <c r="A134" s="528"/>
      <c r="B134" s="523"/>
      <c r="C134" s="525" t="s">
        <v>92</v>
      </c>
      <c r="D134" s="525"/>
      <c r="E134" s="525"/>
      <c r="F134" s="476" t="s">
        <v>135</v>
      </c>
      <c r="G134" s="477">
        <v>5000</v>
      </c>
      <c r="H134" s="477"/>
      <c r="I134" s="477"/>
      <c r="J134" s="477"/>
      <c r="K134" s="477"/>
      <c r="L134" s="477"/>
      <c r="M134" s="494">
        <f t="shared" si="26"/>
        <v>5000</v>
      </c>
      <c r="N134" s="64"/>
      <c r="O134" s="86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</row>
    <row r="135" spans="1:45" s="16" customFormat="1" ht="16.5" hidden="1" customHeight="1" thickBot="1">
      <c r="A135" s="522"/>
      <c r="B135" s="500"/>
      <c r="C135" s="524" t="s">
        <v>50</v>
      </c>
      <c r="D135" s="524"/>
      <c r="E135" s="524"/>
      <c r="F135" s="545" t="s">
        <v>136</v>
      </c>
      <c r="G135" s="513">
        <v>3000</v>
      </c>
      <c r="H135" s="513"/>
      <c r="I135" s="513"/>
      <c r="J135" s="513"/>
      <c r="K135" s="513"/>
      <c r="L135" s="513"/>
      <c r="M135" s="514">
        <f t="shared" si="26"/>
        <v>3000</v>
      </c>
      <c r="N135" s="64"/>
      <c r="O135" s="86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</row>
    <row r="136" spans="1:45" s="44" customFormat="1" ht="17.25" customHeight="1" thickBot="1">
      <c r="A136" s="449"/>
      <c r="B136" s="450" t="s">
        <v>137</v>
      </c>
      <c r="C136" s="450"/>
      <c r="D136" s="450"/>
      <c r="E136" s="450"/>
      <c r="F136" s="451" t="s">
        <v>138</v>
      </c>
      <c r="G136" s="452">
        <f t="shared" ref="G136:L136" si="43">SUM(G137:G144)</f>
        <v>29905</v>
      </c>
      <c r="H136" s="520">
        <f t="shared" si="43"/>
        <v>67500</v>
      </c>
      <c r="I136" s="520">
        <f t="shared" si="43"/>
        <v>0</v>
      </c>
      <c r="J136" s="520">
        <f t="shared" si="43"/>
        <v>510</v>
      </c>
      <c r="K136" s="520">
        <f t="shared" si="43"/>
        <v>2325</v>
      </c>
      <c r="L136" s="484">
        <f t="shared" si="43"/>
        <v>0</v>
      </c>
      <c r="M136" s="454">
        <f t="shared" si="26"/>
        <v>100240</v>
      </c>
      <c r="N136" s="145">
        <v>832181</v>
      </c>
      <c r="O136" s="146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</row>
    <row r="137" spans="1:45" s="55" customFormat="1" ht="17.25" hidden="1" customHeight="1">
      <c r="A137" s="455"/>
      <c r="B137" s="456"/>
      <c r="C137" s="457" t="s">
        <v>24</v>
      </c>
      <c r="D137" s="457"/>
      <c r="E137" s="457"/>
      <c r="F137" s="463" t="s">
        <v>139</v>
      </c>
      <c r="G137" s="464">
        <v>6695</v>
      </c>
      <c r="H137" s="464">
        <v>65000</v>
      </c>
      <c r="I137" s="464"/>
      <c r="J137" s="464">
        <v>310</v>
      </c>
      <c r="K137" s="464">
        <v>825</v>
      </c>
      <c r="L137" s="464"/>
      <c r="M137" s="460">
        <f t="shared" si="26"/>
        <v>72830</v>
      </c>
      <c r="N137" s="53"/>
      <c r="O137" s="109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</row>
    <row r="138" spans="1:45" s="55" customFormat="1" ht="17.25" hidden="1" customHeight="1">
      <c r="A138" s="526"/>
      <c r="B138" s="508"/>
      <c r="C138" s="527" t="s">
        <v>27</v>
      </c>
      <c r="D138" s="527"/>
      <c r="E138" s="527"/>
      <c r="F138" s="476" t="s">
        <v>140</v>
      </c>
      <c r="G138" s="477">
        <v>1000</v>
      </c>
      <c r="H138" s="477">
        <v>2500</v>
      </c>
      <c r="I138" s="477"/>
      <c r="J138" s="477"/>
      <c r="K138" s="477">
        <v>1500</v>
      </c>
      <c r="L138" s="477"/>
      <c r="M138" s="494">
        <f t="shared" si="26"/>
        <v>5000</v>
      </c>
      <c r="N138" s="121"/>
      <c r="O138" s="122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</row>
    <row r="139" spans="1:45" s="55" customFormat="1" ht="17.25" hidden="1" customHeight="1">
      <c r="A139" s="526"/>
      <c r="B139" s="508"/>
      <c r="C139" s="527" t="s">
        <v>48</v>
      </c>
      <c r="D139" s="527"/>
      <c r="E139" s="527"/>
      <c r="F139" s="476" t="s">
        <v>141</v>
      </c>
      <c r="G139" s="477">
        <v>5000</v>
      </c>
      <c r="H139" s="477"/>
      <c r="I139" s="477"/>
      <c r="J139" s="477">
        <v>200</v>
      </c>
      <c r="K139" s="477"/>
      <c r="L139" s="477"/>
      <c r="M139" s="494">
        <f t="shared" si="26"/>
        <v>5200</v>
      </c>
      <c r="N139" s="121"/>
      <c r="O139" s="122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</row>
    <row r="140" spans="1:45" s="55" customFormat="1" ht="17.25" hidden="1" customHeight="1">
      <c r="A140" s="526"/>
      <c r="B140" s="508"/>
      <c r="C140" s="527" t="s">
        <v>30</v>
      </c>
      <c r="D140" s="527"/>
      <c r="E140" s="527"/>
      <c r="F140" s="476" t="s">
        <v>142</v>
      </c>
      <c r="G140" s="477">
        <v>1500</v>
      </c>
      <c r="H140" s="477"/>
      <c r="I140" s="477"/>
      <c r="J140" s="477"/>
      <c r="K140" s="477"/>
      <c r="L140" s="477"/>
      <c r="M140" s="494">
        <f t="shared" si="26"/>
        <v>1500</v>
      </c>
      <c r="N140" s="121"/>
      <c r="O140" s="122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</row>
    <row r="141" spans="1:45" s="16" customFormat="1" ht="17.25" hidden="1" customHeight="1">
      <c r="A141" s="526"/>
      <c r="B141" s="508"/>
      <c r="C141" s="527" t="s">
        <v>39</v>
      </c>
      <c r="D141" s="527"/>
      <c r="E141" s="527"/>
      <c r="F141" s="476" t="s">
        <v>143</v>
      </c>
      <c r="G141" s="477">
        <v>6000</v>
      </c>
      <c r="H141" s="477"/>
      <c r="I141" s="477"/>
      <c r="J141" s="477">
        <v>0</v>
      </c>
      <c r="K141" s="477"/>
      <c r="L141" s="477"/>
      <c r="M141" s="494">
        <f t="shared" si="26"/>
        <v>6000</v>
      </c>
      <c r="N141" s="81"/>
      <c r="O141" s="8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</row>
    <row r="142" spans="1:45" s="16" customFormat="1" ht="16.5" hidden="1" customHeight="1">
      <c r="A142" s="526"/>
      <c r="B142" s="508"/>
      <c r="C142" s="527" t="s">
        <v>71</v>
      </c>
      <c r="D142" s="527"/>
      <c r="E142" s="527"/>
      <c r="F142" s="476" t="s">
        <v>144</v>
      </c>
      <c r="G142" s="477">
        <v>4000</v>
      </c>
      <c r="H142" s="477"/>
      <c r="I142" s="477"/>
      <c r="J142" s="477"/>
      <c r="K142" s="477"/>
      <c r="L142" s="477"/>
      <c r="M142" s="494">
        <f t="shared" si="26"/>
        <v>4000</v>
      </c>
      <c r="N142" s="81"/>
      <c r="O142" s="8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</row>
    <row r="143" spans="1:45" s="16" customFormat="1" ht="18" hidden="1">
      <c r="A143" s="526"/>
      <c r="B143" s="508"/>
      <c r="C143" s="527" t="s">
        <v>34</v>
      </c>
      <c r="D143" s="527"/>
      <c r="E143" s="527"/>
      <c r="F143" s="476" t="s">
        <v>145</v>
      </c>
      <c r="G143" s="477">
        <v>5700</v>
      </c>
      <c r="H143" s="477">
        <v>0</v>
      </c>
      <c r="I143" s="477"/>
      <c r="J143" s="477">
        <v>0</v>
      </c>
      <c r="K143" s="477"/>
      <c r="L143" s="477"/>
      <c r="M143" s="494">
        <f t="shared" si="26"/>
        <v>5700</v>
      </c>
      <c r="N143" s="81"/>
      <c r="O143" s="8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</row>
    <row r="144" spans="1:45" s="16" customFormat="1" ht="17.25" hidden="1" customHeight="1" thickBot="1">
      <c r="A144" s="521"/>
      <c r="B144" s="489"/>
      <c r="C144" s="535" t="s">
        <v>50</v>
      </c>
      <c r="D144" s="535"/>
      <c r="E144" s="535"/>
      <c r="F144" s="545" t="s">
        <v>136</v>
      </c>
      <c r="G144" s="513">
        <v>10</v>
      </c>
      <c r="H144" s="513"/>
      <c r="I144" s="513"/>
      <c r="J144" s="513"/>
      <c r="K144" s="513"/>
      <c r="L144" s="513"/>
      <c r="M144" s="514">
        <f t="shared" si="26"/>
        <v>10</v>
      </c>
      <c r="N144" s="81"/>
      <c r="O144" s="8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</row>
    <row r="145" spans="1:45" s="160" customFormat="1" ht="16.5" customHeight="1" thickBot="1">
      <c r="A145" s="548"/>
      <c r="B145" s="450" t="s">
        <v>146</v>
      </c>
      <c r="C145" s="450"/>
      <c r="D145" s="450"/>
      <c r="E145" s="450"/>
      <c r="F145" s="451" t="s">
        <v>147</v>
      </c>
      <c r="G145" s="452">
        <f t="shared" ref="G145:L145" si="44">SUM(G146:G152)</f>
        <v>23100</v>
      </c>
      <c r="H145" s="452">
        <f t="shared" si="44"/>
        <v>0</v>
      </c>
      <c r="I145" s="452">
        <f t="shared" si="44"/>
        <v>0</v>
      </c>
      <c r="J145" s="452">
        <f t="shared" si="44"/>
        <v>0</v>
      </c>
      <c r="K145" s="452">
        <f t="shared" si="44"/>
        <v>0</v>
      </c>
      <c r="L145" s="453">
        <f t="shared" si="44"/>
        <v>0</v>
      </c>
      <c r="M145" s="454">
        <f t="shared" si="26"/>
        <v>23100</v>
      </c>
      <c r="N145" s="158">
        <v>461366</v>
      </c>
      <c r="O145" s="159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</row>
    <row r="146" spans="1:45" s="161" customFormat="1" ht="16.5" hidden="1" customHeight="1">
      <c r="A146" s="455"/>
      <c r="B146" s="456"/>
      <c r="C146" s="457" t="s">
        <v>24</v>
      </c>
      <c r="D146" s="457"/>
      <c r="E146" s="457"/>
      <c r="F146" s="463" t="s">
        <v>148</v>
      </c>
      <c r="G146" s="464">
        <v>5000</v>
      </c>
      <c r="H146" s="464"/>
      <c r="I146" s="464"/>
      <c r="J146" s="464"/>
      <c r="K146" s="464"/>
      <c r="L146" s="464"/>
      <c r="M146" s="460">
        <f t="shared" si="26"/>
        <v>5000</v>
      </c>
      <c r="N146" s="53"/>
      <c r="O146" s="109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</row>
    <row r="147" spans="1:45" s="161" customFormat="1" ht="17.25" hidden="1" customHeight="1">
      <c r="A147" s="526"/>
      <c r="B147" s="508"/>
      <c r="C147" s="527" t="s">
        <v>27</v>
      </c>
      <c r="D147" s="527"/>
      <c r="E147" s="527"/>
      <c r="F147" s="476" t="s">
        <v>149</v>
      </c>
      <c r="G147" s="477">
        <v>10000</v>
      </c>
      <c r="H147" s="477"/>
      <c r="I147" s="477"/>
      <c r="J147" s="477"/>
      <c r="K147" s="477"/>
      <c r="L147" s="477"/>
      <c r="M147" s="494">
        <f t="shared" ref="M147:M210" si="45">SUM(G147:L147)</f>
        <v>10000</v>
      </c>
      <c r="N147" s="121"/>
      <c r="O147" s="122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</row>
    <row r="148" spans="1:45" s="161" customFormat="1" ht="17.25" hidden="1" customHeight="1">
      <c r="A148" s="528"/>
      <c r="B148" s="523"/>
      <c r="C148" s="525" t="s">
        <v>48</v>
      </c>
      <c r="D148" s="525"/>
      <c r="E148" s="525"/>
      <c r="F148" s="476" t="s">
        <v>150</v>
      </c>
      <c r="G148" s="477">
        <v>100</v>
      </c>
      <c r="H148" s="477"/>
      <c r="I148" s="477"/>
      <c r="J148" s="477"/>
      <c r="K148" s="477"/>
      <c r="L148" s="477"/>
      <c r="M148" s="494">
        <f t="shared" si="45"/>
        <v>100</v>
      </c>
      <c r="N148" s="76"/>
      <c r="O148" s="88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</row>
    <row r="149" spans="1:45" s="161" customFormat="1" ht="17.25" hidden="1" customHeight="1">
      <c r="A149" s="526"/>
      <c r="B149" s="508"/>
      <c r="C149" s="527" t="s">
        <v>30</v>
      </c>
      <c r="D149" s="527"/>
      <c r="E149" s="527"/>
      <c r="F149" s="476" t="s">
        <v>151</v>
      </c>
      <c r="G149" s="477">
        <v>1000</v>
      </c>
      <c r="H149" s="477"/>
      <c r="I149" s="477"/>
      <c r="J149" s="477"/>
      <c r="K149" s="477"/>
      <c r="L149" s="477"/>
      <c r="M149" s="494">
        <f t="shared" si="45"/>
        <v>1000</v>
      </c>
      <c r="N149" s="121"/>
      <c r="O149" s="122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</row>
    <row r="150" spans="1:45" s="161" customFormat="1" ht="16.5" hidden="1" customHeight="1">
      <c r="A150" s="526"/>
      <c r="B150" s="508"/>
      <c r="C150" s="527" t="s">
        <v>71</v>
      </c>
      <c r="D150" s="527"/>
      <c r="E150" s="527"/>
      <c r="F150" s="476" t="s">
        <v>152</v>
      </c>
      <c r="G150" s="477">
        <v>1000</v>
      </c>
      <c r="H150" s="477"/>
      <c r="I150" s="477"/>
      <c r="J150" s="477"/>
      <c r="K150" s="477"/>
      <c r="L150" s="477"/>
      <c r="M150" s="494">
        <f t="shared" si="45"/>
        <v>1000</v>
      </c>
      <c r="N150" s="121"/>
      <c r="O150" s="122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</row>
    <row r="151" spans="1:45" s="161" customFormat="1" ht="16.5" hidden="1" customHeight="1">
      <c r="A151" s="528"/>
      <c r="B151" s="523"/>
      <c r="C151" s="525" t="s">
        <v>34</v>
      </c>
      <c r="D151" s="525"/>
      <c r="E151" s="525"/>
      <c r="F151" s="476" t="s">
        <v>153</v>
      </c>
      <c r="G151" s="477">
        <v>4000</v>
      </c>
      <c r="H151" s="477"/>
      <c r="I151" s="477"/>
      <c r="J151" s="477"/>
      <c r="K151" s="477"/>
      <c r="L151" s="477"/>
      <c r="M151" s="494">
        <f t="shared" si="45"/>
        <v>4000</v>
      </c>
      <c r="N151" s="76"/>
      <c r="O151" s="88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</row>
    <row r="152" spans="1:45" s="161" customFormat="1" ht="16.5" hidden="1" customHeight="1" thickBot="1">
      <c r="A152" s="521"/>
      <c r="B152" s="489"/>
      <c r="C152" s="535" t="s">
        <v>50</v>
      </c>
      <c r="D152" s="535"/>
      <c r="E152" s="535"/>
      <c r="F152" s="545" t="s">
        <v>136</v>
      </c>
      <c r="G152" s="513">
        <v>2000</v>
      </c>
      <c r="H152" s="513"/>
      <c r="I152" s="513" t="s">
        <v>375</v>
      </c>
      <c r="J152" s="513"/>
      <c r="K152" s="513"/>
      <c r="L152" s="513"/>
      <c r="M152" s="514">
        <f t="shared" si="45"/>
        <v>2000</v>
      </c>
      <c r="N152" s="121"/>
      <c r="O152" s="122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</row>
    <row r="153" spans="1:45" s="160" customFormat="1" ht="16.5" customHeight="1" thickBot="1">
      <c r="A153" s="548"/>
      <c r="B153" s="450" t="s">
        <v>154</v>
      </c>
      <c r="C153" s="450"/>
      <c r="D153" s="450"/>
      <c r="E153" s="450"/>
      <c r="F153" s="451" t="s">
        <v>155</v>
      </c>
      <c r="G153" s="452">
        <f t="shared" ref="G153:L153" si="46">SUM(G154:G156)</f>
        <v>5600</v>
      </c>
      <c r="H153" s="452">
        <f t="shared" si="46"/>
        <v>4100</v>
      </c>
      <c r="I153" s="452">
        <f t="shared" si="46"/>
        <v>500</v>
      </c>
      <c r="J153" s="452">
        <f t="shared" si="46"/>
        <v>0</v>
      </c>
      <c r="K153" s="452">
        <f t="shared" si="46"/>
        <v>0</v>
      </c>
      <c r="L153" s="453">
        <f t="shared" si="46"/>
        <v>0</v>
      </c>
      <c r="M153" s="454">
        <f t="shared" si="45"/>
        <v>10200</v>
      </c>
      <c r="N153" s="158"/>
      <c r="O153" s="159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  <c r="AR153" s="155"/>
      <c r="AS153" s="155"/>
    </row>
    <row r="154" spans="1:45" s="55" customFormat="1" ht="18" hidden="1">
      <c r="A154" s="455"/>
      <c r="B154" s="456"/>
      <c r="C154" s="457" t="s">
        <v>24</v>
      </c>
      <c r="D154" s="457"/>
      <c r="E154" s="457"/>
      <c r="F154" s="463" t="s">
        <v>156</v>
      </c>
      <c r="G154" s="464">
        <v>2000</v>
      </c>
      <c r="H154" s="464">
        <v>4100</v>
      </c>
      <c r="I154" s="464">
        <v>500</v>
      </c>
      <c r="J154" s="464"/>
      <c r="K154" s="464"/>
      <c r="L154" s="464"/>
      <c r="M154" s="460">
        <f t="shared" si="45"/>
        <v>6600</v>
      </c>
      <c r="N154" s="53"/>
      <c r="O154" s="109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</row>
    <row r="155" spans="1:45" s="55" customFormat="1" ht="18" hidden="1">
      <c r="A155" s="526"/>
      <c r="B155" s="508"/>
      <c r="C155" s="527" t="s">
        <v>27</v>
      </c>
      <c r="D155" s="527"/>
      <c r="E155" s="527"/>
      <c r="F155" s="476" t="s">
        <v>157</v>
      </c>
      <c r="G155" s="477">
        <v>3500</v>
      </c>
      <c r="H155" s="477"/>
      <c r="I155" s="477"/>
      <c r="J155" s="477"/>
      <c r="K155" s="477"/>
      <c r="L155" s="477"/>
      <c r="M155" s="494">
        <f t="shared" si="45"/>
        <v>3500</v>
      </c>
      <c r="N155" s="121"/>
      <c r="O155" s="122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</row>
    <row r="156" spans="1:45" s="55" customFormat="1" ht="18.75" hidden="1" thickBot="1">
      <c r="A156" s="526"/>
      <c r="B156" s="508"/>
      <c r="C156" s="527" t="s">
        <v>48</v>
      </c>
      <c r="D156" s="527"/>
      <c r="E156" s="527"/>
      <c r="F156" s="531" t="s">
        <v>158</v>
      </c>
      <c r="G156" s="532">
        <v>100</v>
      </c>
      <c r="H156" s="532"/>
      <c r="I156" s="532"/>
      <c r="J156" s="532"/>
      <c r="K156" s="532"/>
      <c r="L156" s="532"/>
      <c r="M156" s="514">
        <f t="shared" si="45"/>
        <v>100</v>
      </c>
      <c r="N156" s="121"/>
      <c r="O156" s="122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</row>
    <row r="157" spans="1:45" s="160" customFormat="1" ht="18.75" thickBot="1">
      <c r="A157" s="548"/>
      <c r="B157" s="450" t="s">
        <v>159</v>
      </c>
      <c r="C157" s="450"/>
      <c r="D157" s="450"/>
      <c r="E157" s="450"/>
      <c r="F157" s="451" t="s">
        <v>160</v>
      </c>
      <c r="G157" s="452">
        <f t="shared" ref="G157:L157" si="47">SUM(G158:G166)</f>
        <v>20910</v>
      </c>
      <c r="H157" s="452">
        <f t="shared" si="47"/>
        <v>174100</v>
      </c>
      <c r="I157" s="452">
        <f t="shared" si="47"/>
        <v>38500</v>
      </c>
      <c r="J157" s="452">
        <f t="shared" si="47"/>
        <v>1000</v>
      </c>
      <c r="K157" s="452">
        <f t="shared" si="47"/>
        <v>0</v>
      </c>
      <c r="L157" s="453">
        <f t="shared" si="47"/>
        <v>1000</v>
      </c>
      <c r="M157" s="454">
        <f t="shared" si="45"/>
        <v>235510</v>
      </c>
      <c r="N157" s="158">
        <v>2955722</v>
      </c>
      <c r="O157" s="159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155"/>
      <c r="AK157" s="155"/>
      <c r="AL157" s="155"/>
      <c r="AM157" s="155"/>
      <c r="AN157" s="155"/>
      <c r="AO157" s="155"/>
      <c r="AP157" s="155"/>
      <c r="AQ157" s="155"/>
      <c r="AR157" s="155"/>
      <c r="AS157" s="155"/>
    </row>
    <row r="158" spans="1:45" s="55" customFormat="1" ht="18" hidden="1">
      <c r="A158" s="455"/>
      <c r="B158" s="456"/>
      <c r="C158" s="457" t="s">
        <v>24</v>
      </c>
      <c r="D158" s="457"/>
      <c r="E158" s="457"/>
      <c r="F158" s="463" t="s">
        <v>161</v>
      </c>
      <c r="G158" s="464">
        <v>1500</v>
      </c>
      <c r="H158" s="464">
        <v>31000</v>
      </c>
      <c r="I158" s="464"/>
      <c r="J158" s="464"/>
      <c r="K158" s="464"/>
      <c r="L158" s="464"/>
      <c r="M158" s="460">
        <f t="shared" si="45"/>
        <v>32500</v>
      </c>
      <c r="N158" s="53"/>
      <c r="O158" s="109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</row>
    <row r="159" spans="1:45" s="55" customFormat="1" ht="18" hidden="1">
      <c r="A159" s="526"/>
      <c r="B159" s="508"/>
      <c r="C159" s="527" t="s">
        <v>27</v>
      </c>
      <c r="D159" s="527"/>
      <c r="E159" s="527"/>
      <c r="F159" s="476" t="s">
        <v>162</v>
      </c>
      <c r="G159" s="477">
        <v>2000</v>
      </c>
      <c r="H159" s="477"/>
      <c r="I159" s="477"/>
      <c r="J159" s="477">
        <v>0</v>
      </c>
      <c r="K159" s="477"/>
      <c r="L159" s="477"/>
      <c r="M159" s="494">
        <f t="shared" si="45"/>
        <v>2000</v>
      </c>
      <c r="N159" s="121"/>
      <c r="O159" s="122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</row>
    <row r="160" spans="1:45" s="55" customFormat="1" ht="18" hidden="1">
      <c r="A160" s="526"/>
      <c r="B160" s="508"/>
      <c r="C160" s="527" t="s">
        <v>48</v>
      </c>
      <c r="D160" s="527"/>
      <c r="E160" s="527"/>
      <c r="F160" s="476" t="s">
        <v>163</v>
      </c>
      <c r="G160" s="477">
        <v>0</v>
      </c>
      <c r="H160" s="477">
        <v>137100</v>
      </c>
      <c r="I160" s="477"/>
      <c r="J160" s="477"/>
      <c r="K160" s="477"/>
      <c r="L160" s="477"/>
      <c r="M160" s="494">
        <f t="shared" si="45"/>
        <v>137100</v>
      </c>
      <c r="N160" s="121">
        <v>8040504</v>
      </c>
      <c r="O160" s="122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</row>
    <row r="161" spans="1:45" s="55" customFormat="1" ht="18" hidden="1">
      <c r="A161" s="526"/>
      <c r="B161" s="508"/>
      <c r="C161" s="527" t="s">
        <v>30</v>
      </c>
      <c r="D161" s="527"/>
      <c r="E161" s="527"/>
      <c r="F161" s="476" t="s">
        <v>164</v>
      </c>
      <c r="G161" s="477">
        <v>0</v>
      </c>
      <c r="H161" s="477">
        <v>6000</v>
      </c>
      <c r="I161" s="477"/>
      <c r="J161" s="477"/>
      <c r="K161" s="477"/>
      <c r="L161" s="477"/>
      <c r="M161" s="494">
        <f t="shared" si="45"/>
        <v>6000</v>
      </c>
      <c r="N161" s="121"/>
      <c r="O161" s="122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</row>
    <row r="162" spans="1:45" s="55" customFormat="1" ht="18" hidden="1">
      <c r="A162" s="526"/>
      <c r="B162" s="508"/>
      <c r="C162" s="527" t="s">
        <v>34</v>
      </c>
      <c r="D162" s="527"/>
      <c r="E162" s="527"/>
      <c r="F162" s="476" t="s">
        <v>165</v>
      </c>
      <c r="G162" s="477">
        <v>3400</v>
      </c>
      <c r="H162" s="477"/>
      <c r="I162" s="477">
        <v>500</v>
      </c>
      <c r="J162" s="477">
        <v>1000</v>
      </c>
      <c r="K162" s="477"/>
      <c r="L162" s="477"/>
      <c r="M162" s="494">
        <f t="shared" si="45"/>
        <v>4900</v>
      </c>
      <c r="N162" s="121"/>
      <c r="O162" s="122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</row>
    <row r="163" spans="1:45" s="55" customFormat="1" ht="18" hidden="1">
      <c r="A163" s="526"/>
      <c r="B163" s="508"/>
      <c r="C163" s="527" t="s">
        <v>37</v>
      </c>
      <c r="D163" s="527"/>
      <c r="E163" s="527"/>
      <c r="F163" s="476" t="s">
        <v>166</v>
      </c>
      <c r="G163" s="477">
        <v>10</v>
      </c>
      <c r="H163" s="477"/>
      <c r="I163" s="477"/>
      <c r="J163" s="477"/>
      <c r="K163" s="477"/>
      <c r="L163" s="477"/>
      <c r="M163" s="494">
        <f t="shared" si="45"/>
        <v>10</v>
      </c>
      <c r="N163" s="121"/>
      <c r="O163" s="122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</row>
    <row r="164" spans="1:45" s="55" customFormat="1" ht="18" hidden="1">
      <c r="A164" s="526"/>
      <c r="B164" s="508"/>
      <c r="C164" s="527" t="s">
        <v>41</v>
      </c>
      <c r="D164" s="527"/>
      <c r="E164" s="527"/>
      <c r="F164" s="476" t="s">
        <v>167</v>
      </c>
      <c r="G164" s="477">
        <v>1500</v>
      </c>
      <c r="H164" s="477"/>
      <c r="I164" s="477"/>
      <c r="J164" s="477"/>
      <c r="K164" s="477"/>
      <c r="L164" s="477"/>
      <c r="M164" s="494">
        <f t="shared" si="45"/>
        <v>1500</v>
      </c>
      <c r="N164" s="121"/>
      <c r="O164" s="122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</row>
    <row r="165" spans="1:45" s="55" customFormat="1" ht="18" hidden="1">
      <c r="A165" s="526"/>
      <c r="B165" s="508"/>
      <c r="C165" s="527" t="s">
        <v>131</v>
      </c>
      <c r="D165" s="527"/>
      <c r="E165" s="527"/>
      <c r="F165" s="476" t="s">
        <v>168</v>
      </c>
      <c r="G165" s="477">
        <v>0</v>
      </c>
      <c r="H165" s="477"/>
      <c r="I165" s="477">
        <v>30000</v>
      </c>
      <c r="J165" s="477"/>
      <c r="K165" s="477"/>
      <c r="L165" s="477">
        <v>1000</v>
      </c>
      <c r="M165" s="494">
        <f t="shared" si="45"/>
        <v>31000</v>
      </c>
      <c r="N165" s="121"/>
      <c r="O165" s="122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</row>
    <row r="166" spans="1:45" s="55" customFormat="1" ht="18.75" hidden="1" thickBot="1">
      <c r="A166" s="526"/>
      <c r="B166" s="508"/>
      <c r="C166" s="527" t="s">
        <v>50</v>
      </c>
      <c r="D166" s="527"/>
      <c r="E166" s="527"/>
      <c r="F166" s="531" t="s">
        <v>136</v>
      </c>
      <c r="G166" s="532">
        <v>12500</v>
      </c>
      <c r="H166" s="532"/>
      <c r="I166" s="532">
        <v>8000</v>
      </c>
      <c r="J166" s="532"/>
      <c r="K166" s="532"/>
      <c r="L166" s="532"/>
      <c r="M166" s="514">
        <f t="shared" si="45"/>
        <v>20500</v>
      </c>
      <c r="N166" s="121"/>
      <c r="O166" s="122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</row>
    <row r="167" spans="1:45" s="160" customFormat="1" ht="18.75" thickBot="1">
      <c r="A167" s="548"/>
      <c r="B167" s="450" t="s">
        <v>169</v>
      </c>
      <c r="C167" s="450"/>
      <c r="D167" s="450"/>
      <c r="E167" s="450"/>
      <c r="F167" s="451" t="s">
        <v>170</v>
      </c>
      <c r="G167" s="452">
        <f t="shared" ref="G167:L167" si="48">SUM(G168:G171)</f>
        <v>3650</v>
      </c>
      <c r="H167" s="452">
        <f t="shared" si="48"/>
        <v>0</v>
      </c>
      <c r="I167" s="452">
        <f t="shared" si="48"/>
        <v>3000</v>
      </c>
      <c r="J167" s="452">
        <f t="shared" si="48"/>
        <v>1500</v>
      </c>
      <c r="K167" s="452">
        <f t="shared" si="48"/>
        <v>1000</v>
      </c>
      <c r="L167" s="453">
        <f t="shared" si="48"/>
        <v>1000</v>
      </c>
      <c r="M167" s="454">
        <f t="shared" si="45"/>
        <v>10150</v>
      </c>
      <c r="N167" s="158"/>
      <c r="O167" s="159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155"/>
      <c r="AI167" s="155"/>
      <c r="AJ167" s="155"/>
      <c r="AK167" s="155"/>
      <c r="AL167" s="155"/>
      <c r="AM167" s="155"/>
      <c r="AN167" s="155"/>
      <c r="AO167" s="155"/>
      <c r="AP167" s="155"/>
      <c r="AQ167" s="155"/>
      <c r="AR167" s="155"/>
      <c r="AS167" s="155"/>
    </row>
    <row r="168" spans="1:45" s="160" customFormat="1" ht="18.75" hidden="1" thickBot="1">
      <c r="A168" s="549"/>
      <c r="B168" s="472"/>
      <c r="C168" s="472" t="s">
        <v>24</v>
      </c>
      <c r="D168" s="472"/>
      <c r="E168" s="472"/>
      <c r="F168" s="463" t="s">
        <v>171</v>
      </c>
      <c r="G168" s="464">
        <v>300</v>
      </c>
      <c r="H168" s="550"/>
      <c r="I168" s="550"/>
      <c r="J168" s="550"/>
      <c r="K168" s="550"/>
      <c r="L168" s="550"/>
      <c r="M168" s="460">
        <f t="shared" si="45"/>
        <v>300</v>
      </c>
      <c r="N168" s="164"/>
      <c r="O168" s="165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  <c r="AA168" s="155"/>
      <c r="AB168" s="155"/>
      <c r="AC168" s="155"/>
      <c r="AD168" s="155"/>
      <c r="AE168" s="155"/>
      <c r="AF168" s="155"/>
      <c r="AG168" s="155"/>
      <c r="AH168" s="155"/>
      <c r="AI168" s="155"/>
      <c r="AJ168" s="155"/>
      <c r="AK168" s="155"/>
      <c r="AL168" s="155"/>
      <c r="AM168" s="155"/>
      <c r="AN168" s="155"/>
      <c r="AO168" s="155"/>
      <c r="AP168" s="155"/>
      <c r="AQ168" s="155"/>
      <c r="AR168" s="155"/>
      <c r="AS168" s="155"/>
    </row>
    <row r="169" spans="1:45" s="55" customFormat="1" ht="18" hidden="1">
      <c r="A169" s="526"/>
      <c r="B169" s="508"/>
      <c r="C169" s="527" t="s">
        <v>27</v>
      </c>
      <c r="D169" s="527"/>
      <c r="E169" s="527"/>
      <c r="F169" s="476" t="s">
        <v>172</v>
      </c>
      <c r="G169" s="477">
        <v>1350</v>
      </c>
      <c r="H169" s="477"/>
      <c r="I169" s="477"/>
      <c r="J169" s="477"/>
      <c r="K169" s="477"/>
      <c r="L169" s="477"/>
      <c r="M169" s="494">
        <f t="shared" si="45"/>
        <v>1350</v>
      </c>
      <c r="N169" s="53"/>
      <c r="O169" s="109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</row>
    <row r="170" spans="1:45" s="55" customFormat="1" ht="18" hidden="1">
      <c r="A170" s="526"/>
      <c r="B170" s="508"/>
      <c r="C170" s="527" t="s">
        <v>48</v>
      </c>
      <c r="D170" s="527"/>
      <c r="E170" s="527"/>
      <c r="F170" s="476" t="s">
        <v>173</v>
      </c>
      <c r="G170" s="477">
        <v>1500</v>
      </c>
      <c r="H170" s="477"/>
      <c r="I170" s="477">
        <v>1500</v>
      </c>
      <c r="J170" s="477">
        <v>1000</v>
      </c>
      <c r="K170" s="477">
        <v>500</v>
      </c>
      <c r="L170" s="477">
        <v>500</v>
      </c>
      <c r="M170" s="494">
        <f t="shared" si="45"/>
        <v>5000</v>
      </c>
      <c r="N170" s="121"/>
      <c r="O170" s="122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</row>
    <row r="171" spans="1:45" s="55" customFormat="1" ht="18.75" hidden="1" thickBot="1">
      <c r="A171" s="528"/>
      <c r="B171" s="523"/>
      <c r="C171" s="525" t="s">
        <v>50</v>
      </c>
      <c r="D171" s="525"/>
      <c r="E171" s="525"/>
      <c r="F171" s="531" t="s">
        <v>136</v>
      </c>
      <c r="G171" s="532">
        <v>500</v>
      </c>
      <c r="H171" s="532"/>
      <c r="I171" s="532">
        <v>1500</v>
      </c>
      <c r="J171" s="532">
        <v>500</v>
      </c>
      <c r="K171" s="532">
        <v>500</v>
      </c>
      <c r="L171" s="532">
        <v>500</v>
      </c>
      <c r="M171" s="514">
        <f t="shared" si="45"/>
        <v>3500</v>
      </c>
      <c r="N171" s="76"/>
      <c r="O171" s="88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</row>
    <row r="172" spans="1:45" s="169" customFormat="1" ht="18.75" thickBot="1">
      <c r="A172" s="548"/>
      <c r="B172" s="450" t="s">
        <v>174</v>
      </c>
      <c r="C172" s="450"/>
      <c r="D172" s="450"/>
      <c r="E172" s="450"/>
      <c r="F172" s="451" t="s">
        <v>175</v>
      </c>
      <c r="G172" s="452">
        <f t="shared" ref="G172:L172" si="49">SUM(G173:G175)</f>
        <v>9110</v>
      </c>
      <c r="H172" s="452">
        <f t="shared" si="49"/>
        <v>0</v>
      </c>
      <c r="I172" s="452">
        <f t="shared" si="49"/>
        <v>0</v>
      </c>
      <c r="J172" s="452">
        <f t="shared" si="49"/>
        <v>0</v>
      </c>
      <c r="K172" s="452">
        <f t="shared" si="49"/>
        <v>0</v>
      </c>
      <c r="L172" s="453">
        <f t="shared" si="49"/>
        <v>0</v>
      </c>
      <c r="M172" s="454">
        <f t="shared" si="45"/>
        <v>9110</v>
      </c>
      <c r="N172" s="167"/>
      <c r="O172" s="168"/>
      <c r="P172" s="166"/>
      <c r="Q172" s="166"/>
      <c r="R172" s="166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166"/>
      <c r="AH172" s="166"/>
      <c r="AI172" s="166"/>
      <c r="AJ172" s="166"/>
      <c r="AK172" s="166"/>
      <c r="AL172" s="166"/>
      <c r="AM172" s="166"/>
      <c r="AN172" s="166"/>
      <c r="AO172" s="166"/>
      <c r="AP172" s="166"/>
      <c r="AQ172" s="166"/>
      <c r="AR172" s="166"/>
      <c r="AS172" s="166"/>
    </row>
    <row r="173" spans="1:45" s="55" customFormat="1" ht="18" hidden="1">
      <c r="A173" s="528"/>
      <c r="B173" s="523"/>
      <c r="C173" s="525" t="s">
        <v>27</v>
      </c>
      <c r="D173" s="525"/>
      <c r="E173" s="525"/>
      <c r="F173" s="551" t="s">
        <v>176</v>
      </c>
      <c r="G173" s="552">
        <v>9000</v>
      </c>
      <c r="H173" s="552"/>
      <c r="I173" s="552"/>
      <c r="J173" s="552"/>
      <c r="K173" s="552"/>
      <c r="L173" s="552"/>
      <c r="M173" s="460">
        <f t="shared" si="45"/>
        <v>9000</v>
      </c>
      <c r="N173" s="76"/>
      <c r="O173" s="88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</row>
    <row r="174" spans="1:45" s="55" customFormat="1" ht="18" hidden="1">
      <c r="A174" s="528"/>
      <c r="B174" s="523"/>
      <c r="C174" s="525" t="s">
        <v>30</v>
      </c>
      <c r="D174" s="525"/>
      <c r="E174" s="525"/>
      <c r="F174" s="476" t="s">
        <v>177</v>
      </c>
      <c r="G174" s="477">
        <v>100</v>
      </c>
      <c r="H174" s="477">
        <v>0</v>
      </c>
      <c r="I174" s="477"/>
      <c r="J174" s="477"/>
      <c r="K174" s="477"/>
      <c r="L174" s="477"/>
      <c r="M174" s="494">
        <f t="shared" si="45"/>
        <v>100</v>
      </c>
      <c r="N174" s="76"/>
      <c r="O174" s="88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</row>
    <row r="175" spans="1:45" s="55" customFormat="1" ht="18.75" hidden="1" thickBot="1">
      <c r="A175" s="537"/>
      <c r="B175" s="517"/>
      <c r="C175" s="538" t="s">
        <v>50</v>
      </c>
      <c r="D175" s="538"/>
      <c r="E175" s="538"/>
      <c r="F175" s="539" t="s">
        <v>136</v>
      </c>
      <c r="G175" s="519">
        <v>10</v>
      </c>
      <c r="H175" s="519"/>
      <c r="I175" s="519"/>
      <c r="J175" s="519"/>
      <c r="K175" s="519"/>
      <c r="L175" s="519"/>
      <c r="M175" s="514">
        <f t="shared" si="45"/>
        <v>10</v>
      </c>
      <c r="N175" s="121"/>
      <c r="O175" s="122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</row>
    <row r="176" spans="1:45" s="169" customFormat="1" ht="18.75" thickBot="1">
      <c r="A176" s="553"/>
      <c r="B176" s="538" t="s">
        <v>178</v>
      </c>
      <c r="C176" s="538"/>
      <c r="D176" s="538"/>
      <c r="E176" s="538"/>
      <c r="F176" s="539" t="s">
        <v>179</v>
      </c>
      <c r="G176" s="554">
        <f t="shared" ref="G176:L176" si="50">SUM(G177:G179)</f>
        <v>40000</v>
      </c>
      <c r="H176" s="554">
        <f t="shared" si="50"/>
        <v>0</v>
      </c>
      <c r="I176" s="554">
        <f t="shared" si="50"/>
        <v>0</v>
      </c>
      <c r="J176" s="554">
        <f t="shared" si="50"/>
        <v>0</v>
      </c>
      <c r="K176" s="554">
        <f t="shared" si="50"/>
        <v>0</v>
      </c>
      <c r="L176" s="555">
        <f t="shared" si="50"/>
        <v>0</v>
      </c>
      <c r="M176" s="454">
        <f t="shared" si="45"/>
        <v>40000</v>
      </c>
      <c r="N176" s="167"/>
      <c r="O176" s="168"/>
      <c r="P176" s="166"/>
      <c r="Q176" s="166"/>
      <c r="R176" s="166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  <c r="AI176" s="166"/>
      <c r="AJ176" s="166"/>
      <c r="AK176" s="166"/>
      <c r="AL176" s="166"/>
      <c r="AM176" s="166"/>
      <c r="AN176" s="166"/>
      <c r="AO176" s="166"/>
      <c r="AP176" s="166"/>
      <c r="AQ176" s="166"/>
      <c r="AR176" s="166"/>
      <c r="AS176" s="166"/>
    </row>
    <row r="177" spans="1:45" s="55" customFormat="1" ht="18" hidden="1">
      <c r="A177" s="526"/>
      <c r="B177" s="508"/>
      <c r="C177" s="527" t="s">
        <v>27</v>
      </c>
      <c r="D177" s="527"/>
      <c r="E177" s="527"/>
      <c r="F177" s="545" t="s">
        <v>180</v>
      </c>
      <c r="G177" s="513">
        <v>7000</v>
      </c>
      <c r="H177" s="513"/>
      <c r="I177" s="513"/>
      <c r="J177" s="513"/>
      <c r="K177" s="513"/>
      <c r="L177" s="513"/>
      <c r="M177" s="460">
        <f t="shared" si="45"/>
        <v>7000</v>
      </c>
      <c r="N177" s="121">
        <v>150737</v>
      </c>
      <c r="O177" s="122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</row>
    <row r="178" spans="1:45" s="55" customFormat="1" ht="18" hidden="1">
      <c r="A178" s="526"/>
      <c r="B178" s="508"/>
      <c r="C178" s="527" t="s">
        <v>48</v>
      </c>
      <c r="D178" s="527"/>
      <c r="E178" s="527"/>
      <c r="F178" s="476" t="s">
        <v>181</v>
      </c>
      <c r="G178" s="477">
        <v>18000</v>
      </c>
      <c r="H178" s="477"/>
      <c r="I178" s="477"/>
      <c r="J178" s="477"/>
      <c r="K178" s="477"/>
      <c r="L178" s="477"/>
      <c r="M178" s="494">
        <f t="shared" si="45"/>
        <v>18000</v>
      </c>
      <c r="N178" s="121">
        <v>643892</v>
      </c>
      <c r="O178" s="122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</row>
    <row r="179" spans="1:45" s="55" customFormat="1" ht="18.75" hidden="1" thickBot="1">
      <c r="A179" s="521"/>
      <c r="B179" s="489"/>
      <c r="C179" s="535" t="s">
        <v>50</v>
      </c>
      <c r="D179" s="535"/>
      <c r="E179" s="535"/>
      <c r="F179" s="545" t="s">
        <v>136</v>
      </c>
      <c r="G179" s="513">
        <v>15000</v>
      </c>
      <c r="H179" s="513"/>
      <c r="I179" s="513"/>
      <c r="J179" s="513"/>
      <c r="K179" s="513"/>
      <c r="L179" s="513"/>
      <c r="M179" s="514">
        <f t="shared" si="45"/>
        <v>15000</v>
      </c>
      <c r="N179" s="121"/>
      <c r="O179" s="122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</row>
    <row r="180" spans="1:45" s="178" customFormat="1" ht="18.75" thickBot="1">
      <c r="A180" s="548"/>
      <c r="B180" s="450" t="s">
        <v>182</v>
      </c>
      <c r="C180" s="450"/>
      <c r="D180" s="457"/>
      <c r="E180" s="457"/>
      <c r="F180" s="451" t="s">
        <v>183</v>
      </c>
      <c r="G180" s="452">
        <f t="shared" ref="G180:L180" si="51">SUM(G181:G185)</f>
        <v>8800</v>
      </c>
      <c r="H180" s="452">
        <f t="shared" si="51"/>
        <v>0</v>
      </c>
      <c r="I180" s="452">
        <f t="shared" si="51"/>
        <v>4500</v>
      </c>
      <c r="J180" s="452">
        <f t="shared" si="51"/>
        <v>0</v>
      </c>
      <c r="K180" s="452">
        <f t="shared" si="51"/>
        <v>1500</v>
      </c>
      <c r="L180" s="453">
        <f t="shared" si="51"/>
        <v>1000</v>
      </c>
      <c r="M180" s="454">
        <f t="shared" si="45"/>
        <v>15800</v>
      </c>
      <c r="N180" s="176"/>
      <c r="O180" s="177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N180" s="155"/>
      <c r="AO180" s="155"/>
      <c r="AP180" s="155"/>
      <c r="AQ180" s="155"/>
      <c r="AR180" s="155"/>
      <c r="AS180" s="155"/>
    </row>
    <row r="181" spans="1:45" s="55" customFormat="1" ht="18" hidden="1">
      <c r="A181" s="455"/>
      <c r="B181" s="456"/>
      <c r="C181" s="457" t="s">
        <v>27</v>
      </c>
      <c r="D181" s="457"/>
      <c r="E181" s="457"/>
      <c r="F181" s="463" t="s">
        <v>184</v>
      </c>
      <c r="G181" s="464">
        <v>1200</v>
      </c>
      <c r="H181" s="464"/>
      <c r="I181" s="464"/>
      <c r="J181" s="464"/>
      <c r="K181" s="464"/>
      <c r="L181" s="464"/>
      <c r="M181" s="460">
        <f t="shared" si="45"/>
        <v>1200</v>
      </c>
      <c r="N181" s="53"/>
      <c r="O181" s="109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</row>
    <row r="182" spans="1:45" s="55" customFormat="1" ht="18" hidden="1">
      <c r="A182" s="528"/>
      <c r="B182" s="523"/>
      <c r="C182" s="525" t="s">
        <v>48</v>
      </c>
      <c r="D182" s="525"/>
      <c r="E182" s="525"/>
      <c r="F182" s="476" t="s">
        <v>185</v>
      </c>
      <c r="G182" s="477">
        <v>6000</v>
      </c>
      <c r="H182" s="477"/>
      <c r="I182" s="477"/>
      <c r="J182" s="477"/>
      <c r="K182" s="477"/>
      <c r="L182" s="477"/>
      <c r="M182" s="494">
        <f t="shared" si="45"/>
        <v>6000</v>
      </c>
      <c r="N182" s="76"/>
      <c r="O182" s="88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</row>
    <row r="183" spans="1:45" s="55" customFormat="1" ht="18" hidden="1">
      <c r="A183" s="528"/>
      <c r="B183" s="523"/>
      <c r="C183" s="525" t="s">
        <v>30</v>
      </c>
      <c r="D183" s="525"/>
      <c r="E183" s="525"/>
      <c r="F183" s="476" t="s">
        <v>186</v>
      </c>
      <c r="G183" s="477">
        <v>100</v>
      </c>
      <c r="H183" s="477"/>
      <c r="I183" s="477"/>
      <c r="J183" s="477"/>
      <c r="K183" s="477"/>
      <c r="L183" s="477"/>
      <c r="M183" s="494">
        <f t="shared" si="45"/>
        <v>100</v>
      </c>
      <c r="N183" s="76"/>
      <c r="O183" s="88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</row>
    <row r="184" spans="1:45" s="55" customFormat="1" ht="18" hidden="1">
      <c r="A184" s="528"/>
      <c r="B184" s="523"/>
      <c r="C184" s="525" t="s">
        <v>39</v>
      </c>
      <c r="D184" s="525"/>
      <c r="E184" s="525"/>
      <c r="F184" s="476" t="s">
        <v>187</v>
      </c>
      <c r="G184" s="477">
        <v>500</v>
      </c>
      <c r="H184" s="477"/>
      <c r="I184" s="477"/>
      <c r="J184" s="477"/>
      <c r="K184" s="477"/>
      <c r="L184" s="477"/>
      <c r="M184" s="494">
        <f t="shared" si="45"/>
        <v>500</v>
      </c>
      <c r="N184" s="76"/>
      <c r="O184" s="88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</row>
    <row r="185" spans="1:45" s="55" customFormat="1" ht="18.75" hidden="1" thickBot="1">
      <c r="A185" s="537"/>
      <c r="B185" s="517"/>
      <c r="C185" s="538" t="s">
        <v>50</v>
      </c>
      <c r="D185" s="538"/>
      <c r="E185" s="538"/>
      <c r="F185" s="539" t="s">
        <v>136</v>
      </c>
      <c r="G185" s="519">
        <v>1000</v>
      </c>
      <c r="H185" s="519"/>
      <c r="I185" s="519">
        <v>4500</v>
      </c>
      <c r="J185" s="519"/>
      <c r="K185" s="519">
        <v>1500</v>
      </c>
      <c r="L185" s="519">
        <v>1000</v>
      </c>
      <c r="M185" s="514">
        <f t="shared" si="45"/>
        <v>8000</v>
      </c>
      <c r="N185" s="121"/>
      <c r="O185" s="122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</row>
    <row r="186" spans="1:45" s="182" customFormat="1" ht="18.75" thickBot="1">
      <c r="A186" s="540" t="s">
        <v>188</v>
      </c>
      <c r="B186" s="541"/>
      <c r="C186" s="541"/>
      <c r="D186" s="541"/>
      <c r="E186" s="541"/>
      <c r="F186" s="542" t="s">
        <v>189</v>
      </c>
      <c r="G186" s="543">
        <f>G187+G189</f>
        <v>30</v>
      </c>
      <c r="H186" s="543">
        <f>H187</f>
        <v>0</v>
      </c>
      <c r="I186" s="543">
        <f>I187</f>
        <v>0</v>
      </c>
      <c r="J186" s="543">
        <f>J187</f>
        <v>0</v>
      </c>
      <c r="K186" s="543">
        <f>K187</f>
        <v>0</v>
      </c>
      <c r="L186" s="544">
        <f>L187</f>
        <v>0</v>
      </c>
      <c r="M186" s="454">
        <f t="shared" si="45"/>
        <v>30</v>
      </c>
      <c r="N186" s="180"/>
      <c r="O186" s="181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  <c r="AH186" s="179"/>
      <c r="AI186" s="179"/>
      <c r="AJ186" s="179"/>
      <c r="AK186" s="179"/>
      <c r="AL186" s="179"/>
      <c r="AM186" s="179"/>
      <c r="AN186" s="179"/>
      <c r="AO186" s="179"/>
      <c r="AP186" s="179"/>
      <c r="AQ186" s="179"/>
      <c r="AR186" s="179"/>
      <c r="AS186" s="179"/>
    </row>
    <row r="187" spans="1:45" s="169" customFormat="1" ht="18.75" thickBot="1">
      <c r="A187" s="449"/>
      <c r="B187" s="450" t="s">
        <v>22</v>
      </c>
      <c r="C187" s="450"/>
      <c r="D187" s="450"/>
      <c r="E187" s="450"/>
      <c r="F187" s="451" t="s">
        <v>190</v>
      </c>
      <c r="G187" s="452">
        <f t="shared" ref="G187:L187" si="52">SUM(G188)</f>
        <v>10</v>
      </c>
      <c r="H187" s="452">
        <f t="shared" si="52"/>
        <v>0</v>
      </c>
      <c r="I187" s="452">
        <f t="shared" si="52"/>
        <v>0</v>
      </c>
      <c r="J187" s="452">
        <f t="shared" si="52"/>
        <v>0</v>
      </c>
      <c r="K187" s="452">
        <f t="shared" si="52"/>
        <v>0</v>
      </c>
      <c r="L187" s="453">
        <f t="shared" si="52"/>
        <v>0</v>
      </c>
      <c r="M187" s="454">
        <f t="shared" si="45"/>
        <v>10</v>
      </c>
      <c r="N187" s="183"/>
      <c r="O187" s="184"/>
      <c r="P187" s="166"/>
      <c r="Q187" s="166"/>
      <c r="R187" s="166"/>
      <c r="S187" s="166"/>
      <c r="T187" s="166"/>
      <c r="U187" s="166"/>
      <c r="V187" s="166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66"/>
      <c r="AI187" s="166"/>
      <c r="AJ187" s="166"/>
      <c r="AK187" s="166"/>
      <c r="AL187" s="166"/>
      <c r="AM187" s="166"/>
      <c r="AN187" s="166"/>
      <c r="AO187" s="166"/>
      <c r="AP187" s="166"/>
      <c r="AQ187" s="166"/>
      <c r="AR187" s="166"/>
      <c r="AS187" s="166"/>
    </row>
    <row r="188" spans="1:45" s="55" customFormat="1" ht="18.75" hidden="1" thickBot="1">
      <c r="A188" s="455"/>
      <c r="B188" s="456"/>
      <c r="C188" s="457" t="s">
        <v>30</v>
      </c>
      <c r="D188" s="457"/>
      <c r="E188" s="457"/>
      <c r="F188" s="458" t="s">
        <v>191</v>
      </c>
      <c r="G188" s="459">
        <v>10</v>
      </c>
      <c r="H188" s="459"/>
      <c r="I188" s="459"/>
      <c r="J188" s="459"/>
      <c r="K188" s="459"/>
      <c r="L188" s="459"/>
      <c r="M188" s="460">
        <f t="shared" si="45"/>
        <v>10</v>
      </c>
      <c r="N188" s="53"/>
      <c r="O188" s="109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</row>
    <row r="189" spans="1:45" s="55" customFormat="1" ht="18.75" thickBot="1">
      <c r="A189" s="461"/>
      <c r="B189" s="462" t="s">
        <v>99</v>
      </c>
      <c r="C189" s="462"/>
      <c r="D189" s="462"/>
      <c r="E189" s="462"/>
      <c r="F189" s="463" t="s">
        <v>192</v>
      </c>
      <c r="G189" s="464">
        <f>SUM(G190:G191)</f>
        <v>20</v>
      </c>
      <c r="H189" s="464"/>
      <c r="I189" s="464"/>
      <c r="J189" s="464"/>
      <c r="K189" s="464"/>
      <c r="L189" s="464"/>
      <c r="M189" s="460">
        <f t="shared" si="45"/>
        <v>20</v>
      </c>
      <c r="N189" s="131"/>
      <c r="O189" s="132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</row>
    <row r="190" spans="1:45" s="55" customFormat="1" ht="18.75" hidden="1" thickBot="1">
      <c r="A190" s="461"/>
      <c r="B190" s="465"/>
      <c r="C190" s="462" t="s">
        <v>24</v>
      </c>
      <c r="D190" s="462"/>
      <c r="E190" s="462"/>
      <c r="F190" s="463" t="s">
        <v>193</v>
      </c>
      <c r="G190" s="464">
        <v>10</v>
      </c>
      <c r="H190" s="464"/>
      <c r="I190" s="464"/>
      <c r="J190" s="464"/>
      <c r="K190" s="464"/>
      <c r="L190" s="464"/>
      <c r="M190" s="460">
        <f t="shared" si="45"/>
        <v>10</v>
      </c>
      <c r="N190" s="131"/>
      <c r="O190" s="132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</row>
    <row r="191" spans="1:45" s="55" customFormat="1" ht="18.75" hidden="1" thickBot="1">
      <c r="A191" s="461"/>
      <c r="B191" s="465"/>
      <c r="C191" s="462" t="s">
        <v>30</v>
      </c>
      <c r="D191" s="462"/>
      <c r="E191" s="462"/>
      <c r="F191" s="463" t="s">
        <v>194</v>
      </c>
      <c r="G191" s="464">
        <v>10</v>
      </c>
      <c r="H191" s="464"/>
      <c r="I191" s="464"/>
      <c r="J191" s="464"/>
      <c r="K191" s="464"/>
      <c r="L191" s="464"/>
      <c r="M191" s="460">
        <f t="shared" si="45"/>
        <v>10</v>
      </c>
      <c r="N191" s="131"/>
      <c r="O191" s="132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</row>
    <row r="192" spans="1:45" s="34" customFormat="1" ht="18.75" thickBot="1">
      <c r="A192" s="466" t="s">
        <v>195</v>
      </c>
      <c r="B192" s="467"/>
      <c r="C192" s="467"/>
      <c r="D192" s="467"/>
      <c r="E192" s="467"/>
      <c r="F192" s="468" t="s">
        <v>196</v>
      </c>
      <c r="G192" s="469">
        <f t="shared" ref="G192:L192" si="53">G193+G201</f>
        <v>128310</v>
      </c>
      <c r="H192" s="469">
        <f t="shared" si="53"/>
        <v>4500</v>
      </c>
      <c r="I192" s="469">
        <f t="shared" si="53"/>
        <v>1500</v>
      </c>
      <c r="J192" s="469">
        <f t="shared" si="53"/>
        <v>72300</v>
      </c>
      <c r="K192" s="469">
        <f t="shared" si="53"/>
        <v>6300</v>
      </c>
      <c r="L192" s="469">
        <f t="shared" si="53"/>
        <v>0</v>
      </c>
      <c r="M192" s="454">
        <f t="shared" si="45"/>
        <v>212910</v>
      </c>
      <c r="N192" s="141"/>
      <c r="O192" s="142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</row>
    <row r="193" spans="1:45" s="160" customFormat="1" ht="18.75" thickBot="1">
      <c r="A193" s="449"/>
      <c r="B193" s="450" t="s">
        <v>22</v>
      </c>
      <c r="C193" s="450"/>
      <c r="D193" s="450"/>
      <c r="E193" s="450"/>
      <c r="F193" s="451" t="s">
        <v>197</v>
      </c>
      <c r="G193" s="452">
        <f t="shared" ref="G193:L193" si="54">SUM(G194:G200)</f>
        <v>6000</v>
      </c>
      <c r="H193" s="452">
        <f t="shared" si="54"/>
        <v>4500</v>
      </c>
      <c r="I193" s="452">
        <f t="shared" si="54"/>
        <v>1500</v>
      </c>
      <c r="J193" s="452">
        <f t="shared" si="54"/>
        <v>52500</v>
      </c>
      <c r="K193" s="452">
        <f t="shared" si="54"/>
        <v>6300</v>
      </c>
      <c r="L193" s="453">
        <f t="shared" si="54"/>
        <v>0</v>
      </c>
      <c r="M193" s="454">
        <f t="shared" si="45"/>
        <v>70800</v>
      </c>
      <c r="N193" s="187"/>
      <c r="O193" s="188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N193" s="155"/>
      <c r="AO193" s="155"/>
      <c r="AP193" s="155"/>
      <c r="AQ193" s="155"/>
      <c r="AR193" s="155"/>
      <c r="AS193" s="155"/>
    </row>
    <row r="194" spans="1:45" s="44" customFormat="1" ht="18">
      <c r="A194" s="470"/>
      <c r="B194" s="471"/>
      <c r="C194" s="472" t="s">
        <v>24</v>
      </c>
      <c r="D194" s="472"/>
      <c r="E194" s="472"/>
      <c r="F194" s="588" t="s">
        <v>198</v>
      </c>
      <c r="G194" s="464">
        <v>0</v>
      </c>
      <c r="H194" s="464"/>
      <c r="I194" s="464"/>
      <c r="J194" s="464">
        <v>10000</v>
      </c>
      <c r="K194" s="464"/>
      <c r="L194" s="464"/>
      <c r="M194" s="454">
        <f t="shared" si="45"/>
        <v>10000</v>
      </c>
      <c r="N194" s="194"/>
      <c r="O194" s="19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</row>
    <row r="195" spans="1:45" s="44" customFormat="1" ht="18.75" thickBot="1">
      <c r="A195" s="473"/>
      <c r="B195" s="474"/>
      <c r="C195" s="475" t="s">
        <v>30</v>
      </c>
      <c r="D195" s="475"/>
      <c r="E195" s="475"/>
      <c r="F195" s="503" t="s">
        <v>199</v>
      </c>
      <c r="G195" s="477">
        <v>0</v>
      </c>
      <c r="H195" s="477"/>
      <c r="I195" s="477"/>
      <c r="J195" s="477" t="s">
        <v>376</v>
      </c>
      <c r="K195" s="477"/>
      <c r="L195" s="477"/>
      <c r="M195" s="478">
        <f t="shared" si="45"/>
        <v>0</v>
      </c>
      <c r="N195" s="145"/>
      <c r="O195" s="146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</row>
    <row r="196" spans="1:45" s="55" customFormat="1" ht="18">
      <c r="A196" s="533"/>
      <c r="B196" s="498"/>
      <c r="C196" s="502" t="s">
        <v>39</v>
      </c>
      <c r="D196" s="502"/>
      <c r="E196" s="502"/>
      <c r="F196" s="503" t="s">
        <v>200</v>
      </c>
      <c r="G196" s="477">
        <v>4500</v>
      </c>
      <c r="H196" s="477"/>
      <c r="I196" s="477"/>
      <c r="J196" s="477">
        <v>0</v>
      </c>
      <c r="K196" s="477">
        <v>500</v>
      </c>
      <c r="L196" s="510"/>
      <c r="M196" s="478">
        <f t="shared" si="45"/>
        <v>5000</v>
      </c>
      <c r="N196" s="131"/>
      <c r="O196" s="132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</row>
    <row r="197" spans="1:45" s="55" customFormat="1" ht="18.75" thickBot="1">
      <c r="A197" s="473"/>
      <c r="B197" s="474"/>
      <c r="C197" s="475" t="s">
        <v>71</v>
      </c>
      <c r="D197" s="475"/>
      <c r="E197" s="475"/>
      <c r="F197" s="503" t="s">
        <v>201</v>
      </c>
      <c r="G197" s="477">
        <v>0</v>
      </c>
      <c r="H197" s="477"/>
      <c r="I197" s="477"/>
      <c r="J197" s="477"/>
      <c r="K197" s="477">
        <v>0</v>
      </c>
      <c r="L197" s="477"/>
      <c r="M197" s="478">
        <f t="shared" si="45"/>
        <v>0</v>
      </c>
      <c r="N197" s="207"/>
      <c r="O197" s="208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</row>
    <row r="198" spans="1:45" s="55" customFormat="1" ht="18">
      <c r="A198" s="473"/>
      <c r="B198" s="474"/>
      <c r="C198" s="475" t="s">
        <v>34</v>
      </c>
      <c r="D198" s="475"/>
      <c r="E198" s="475"/>
      <c r="F198" s="503" t="s">
        <v>202</v>
      </c>
      <c r="G198" s="477"/>
      <c r="H198" s="477"/>
      <c r="I198" s="477"/>
      <c r="J198" s="477">
        <v>35000</v>
      </c>
      <c r="K198" s="477"/>
      <c r="L198" s="477"/>
      <c r="M198" s="478">
        <f t="shared" si="45"/>
        <v>35000</v>
      </c>
      <c r="N198" s="131"/>
      <c r="O198" s="132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</row>
    <row r="199" spans="1:45" s="55" customFormat="1" ht="18.75" thickBot="1">
      <c r="A199" s="473"/>
      <c r="B199" s="474"/>
      <c r="C199" s="475" t="s">
        <v>127</v>
      </c>
      <c r="D199" s="475"/>
      <c r="E199" s="475"/>
      <c r="F199" s="503" t="s">
        <v>203</v>
      </c>
      <c r="G199" s="477">
        <v>1500</v>
      </c>
      <c r="H199" s="477">
        <v>0</v>
      </c>
      <c r="I199" s="477">
        <v>1500</v>
      </c>
      <c r="J199" s="477"/>
      <c r="K199" s="477"/>
      <c r="L199" s="477"/>
      <c r="M199" s="478">
        <f t="shared" si="45"/>
        <v>3000</v>
      </c>
      <c r="N199" s="207"/>
      <c r="O199" s="208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</row>
    <row r="200" spans="1:45" s="55" customFormat="1" ht="18.75" thickBot="1">
      <c r="A200" s="537"/>
      <c r="B200" s="517"/>
      <c r="C200" s="538" t="s">
        <v>50</v>
      </c>
      <c r="D200" s="538"/>
      <c r="E200" s="538"/>
      <c r="F200" s="589" t="s">
        <v>204</v>
      </c>
      <c r="G200" s="519"/>
      <c r="H200" s="519">
        <v>4500</v>
      </c>
      <c r="I200" s="519"/>
      <c r="J200" s="519">
        <v>7500</v>
      </c>
      <c r="K200" s="519">
        <v>5800</v>
      </c>
      <c r="L200" s="519">
        <v>0</v>
      </c>
      <c r="M200" s="556">
        <f t="shared" si="45"/>
        <v>17800</v>
      </c>
      <c r="N200" s="207"/>
      <c r="O200" s="208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</row>
    <row r="201" spans="1:45" s="169" customFormat="1" ht="18.75" thickBot="1">
      <c r="A201" s="553"/>
      <c r="B201" s="538" t="s">
        <v>99</v>
      </c>
      <c r="C201" s="538"/>
      <c r="D201" s="538"/>
      <c r="E201" s="557"/>
      <c r="F201" s="558" t="s">
        <v>205</v>
      </c>
      <c r="G201" s="452">
        <f t="shared" ref="G201:L201" si="55">G202+G204+G207+G211+G213+G214+G215</f>
        <v>122310</v>
      </c>
      <c r="H201" s="452">
        <f t="shared" si="55"/>
        <v>0</v>
      </c>
      <c r="I201" s="452">
        <f t="shared" si="55"/>
        <v>0</v>
      </c>
      <c r="J201" s="452">
        <f t="shared" si="55"/>
        <v>19800</v>
      </c>
      <c r="K201" s="452">
        <f t="shared" si="55"/>
        <v>0</v>
      </c>
      <c r="L201" s="452">
        <f t="shared" si="55"/>
        <v>0</v>
      </c>
      <c r="M201" s="559">
        <f t="shared" si="45"/>
        <v>142110</v>
      </c>
      <c r="N201" s="167"/>
      <c r="O201" s="168"/>
      <c r="P201" s="166"/>
      <c r="Q201" s="166"/>
      <c r="R201" s="166"/>
      <c r="S201" s="166"/>
      <c r="T201" s="166"/>
      <c r="U201" s="166"/>
      <c r="V201" s="166"/>
      <c r="W201" s="166"/>
      <c r="X201" s="166"/>
      <c r="Y201" s="166"/>
      <c r="Z201" s="166"/>
      <c r="AA201" s="166"/>
      <c r="AB201" s="166"/>
      <c r="AC201" s="166"/>
      <c r="AD201" s="166"/>
      <c r="AE201" s="166"/>
      <c r="AF201" s="166"/>
      <c r="AG201" s="166"/>
      <c r="AH201" s="166"/>
      <c r="AI201" s="166"/>
      <c r="AJ201" s="166"/>
      <c r="AK201" s="166"/>
      <c r="AL201" s="166"/>
      <c r="AM201" s="166"/>
      <c r="AN201" s="166"/>
      <c r="AO201" s="166"/>
      <c r="AP201" s="166"/>
      <c r="AQ201" s="166"/>
      <c r="AR201" s="166"/>
      <c r="AS201" s="166"/>
    </row>
    <row r="202" spans="1:45" s="169" customFormat="1" ht="18">
      <c r="A202" s="560"/>
      <c r="B202" s="535"/>
      <c r="C202" s="535" t="s">
        <v>27</v>
      </c>
      <c r="D202" s="535"/>
      <c r="E202" s="535"/>
      <c r="F202" s="545" t="s">
        <v>206</v>
      </c>
      <c r="G202" s="561">
        <f t="shared" ref="G202:L202" si="56">SUM(G203)</f>
        <v>1600</v>
      </c>
      <c r="H202" s="561">
        <f t="shared" si="56"/>
        <v>0</v>
      </c>
      <c r="I202" s="561">
        <f t="shared" si="56"/>
        <v>0</v>
      </c>
      <c r="J202" s="561">
        <f t="shared" si="56"/>
        <v>0</v>
      </c>
      <c r="K202" s="561">
        <f t="shared" si="56"/>
        <v>0</v>
      </c>
      <c r="L202" s="561">
        <f t="shared" si="56"/>
        <v>0</v>
      </c>
      <c r="M202" s="556">
        <f t="shared" si="45"/>
        <v>1600</v>
      </c>
      <c r="N202" s="218"/>
      <c r="O202" s="219"/>
      <c r="P202" s="166"/>
      <c r="Q202" s="166"/>
      <c r="R202" s="166"/>
      <c r="S202" s="166"/>
      <c r="T202" s="166"/>
      <c r="U202" s="166"/>
      <c r="V202" s="166"/>
      <c r="W202" s="166"/>
      <c r="X202" s="166"/>
      <c r="Y202" s="166"/>
      <c r="Z202" s="166"/>
      <c r="AA202" s="166"/>
      <c r="AB202" s="166"/>
      <c r="AC202" s="166"/>
      <c r="AD202" s="166"/>
      <c r="AE202" s="166"/>
      <c r="AF202" s="166"/>
      <c r="AG202" s="166"/>
      <c r="AH202" s="166"/>
      <c r="AI202" s="166"/>
      <c r="AJ202" s="166"/>
      <c r="AK202" s="166"/>
      <c r="AL202" s="166"/>
      <c r="AM202" s="166"/>
      <c r="AN202" s="166"/>
      <c r="AO202" s="166"/>
      <c r="AP202" s="166"/>
      <c r="AQ202" s="166"/>
      <c r="AR202" s="166"/>
      <c r="AS202" s="166"/>
    </row>
    <row r="203" spans="1:45" s="169" customFormat="1" ht="18">
      <c r="A203" s="562"/>
      <c r="B203" s="475"/>
      <c r="C203" s="475"/>
      <c r="D203" s="474" t="s">
        <v>24</v>
      </c>
      <c r="E203" s="475"/>
      <c r="F203" s="492" t="s">
        <v>207</v>
      </c>
      <c r="G203" s="477">
        <v>1600</v>
      </c>
      <c r="H203" s="563"/>
      <c r="I203" s="563"/>
      <c r="J203" s="563"/>
      <c r="K203" s="563"/>
      <c r="L203" s="563"/>
      <c r="M203" s="478">
        <f t="shared" si="45"/>
        <v>1600</v>
      </c>
      <c r="N203" s="218"/>
      <c r="O203" s="219"/>
      <c r="P203" s="166"/>
      <c r="Q203" s="166"/>
      <c r="R203" s="166"/>
      <c r="S203" s="166"/>
      <c r="T203" s="166"/>
      <c r="U203" s="166"/>
      <c r="V203" s="166"/>
      <c r="W203" s="166"/>
      <c r="X203" s="166"/>
      <c r="Y203" s="166"/>
      <c r="Z203" s="166"/>
      <c r="AA203" s="166"/>
      <c r="AB203" s="166"/>
      <c r="AC203" s="166"/>
      <c r="AD203" s="166"/>
      <c r="AE203" s="166"/>
      <c r="AF203" s="166"/>
      <c r="AG203" s="166"/>
      <c r="AH203" s="166"/>
      <c r="AI203" s="166"/>
      <c r="AJ203" s="166"/>
      <c r="AK203" s="166"/>
      <c r="AL203" s="166"/>
      <c r="AM203" s="166"/>
      <c r="AN203" s="166"/>
      <c r="AO203" s="166"/>
      <c r="AP203" s="166"/>
      <c r="AQ203" s="166"/>
      <c r="AR203" s="166"/>
      <c r="AS203" s="166"/>
    </row>
    <row r="204" spans="1:45" s="169" customFormat="1" ht="18">
      <c r="A204" s="560"/>
      <c r="B204" s="535"/>
      <c r="C204" s="535" t="s">
        <v>208</v>
      </c>
      <c r="D204" s="535"/>
      <c r="E204" s="535"/>
      <c r="F204" s="476" t="s">
        <v>209</v>
      </c>
      <c r="G204" s="563">
        <f t="shared" ref="G204:L204" si="57">SUM(G205:G206)</f>
        <v>5000</v>
      </c>
      <c r="H204" s="563">
        <f t="shared" si="57"/>
        <v>0</v>
      </c>
      <c r="I204" s="563">
        <f t="shared" si="57"/>
        <v>0</v>
      </c>
      <c r="J204" s="563">
        <f t="shared" si="57"/>
        <v>0</v>
      </c>
      <c r="K204" s="563">
        <f t="shared" si="57"/>
        <v>0</v>
      </c>
      <c r="L204" s="563">
        <f t="shared" si="57"/>
        <v>0</v>
      </c>
      <c r="M204" s="478">
        <f t="shared" si="45"/>
        <v>5000</v>
      </c>
      <c r="N204" s="218"/>
      <c r="O204" s="219"/>
      <c r="P204" s="166"/>
      <c r="Q204" s="166"/>
      <c r="R204" s="166"/>
      <c r="S204" s="166"/>
      <c r="T204" s="166"/>
      <c r="U204" s="166"/>
      <c r="V204" s="166"/>
      <c r="W204" s="166"/>
      <c r="X204" s="166"/>
      <c r="Y204" s="166"/>
      <c r="Z204" s="166"/>
      <c r="AA204" s="166"/>
      <c r="AB204" s="166"/>
      <c r="AC204" s="166"/>
      <c r="AD204" s="166"/>
      <c r="AE204" s="166"/>
      <c r="AF204" s="166"/>
      <c r="AG204" s="166"/>
      <c r="AH204" s="166"/>
      <c r="AI204" s="166"/>
      <c r="AJ204" s="166"/>
      <c r="AK204" s="166"/>
      <c r="AL204" s="166"/>
      <c r="AM204" s="166"/>
      <c r="AN204" s="166"/>
      <c r="AO204" s="166"/>
      <c r="AP204" s="166"/>
      <c r="AQ204" s="166"/>
      <c r="AR204" s="166"/>
      <c r="AS204" s="166"/>
    </row>
    <row r="205" spans="1:45" s="169" customFormat="1" ht="18">
      <c r="A205" s="560"/>
      <c r="B205" s="535"/>
      <c r="C205" s="535"/>
      <c r="D205" s="489" t="s">
        <v>24</v>
      </c>
      <c r="E205" s="489"/>
      <c r="F205" s="492" t="s">
        <v>210</v>
      </c>
      <c r="G205" s="477">
        <v>3000</v>
      </c>
      <c r="H205" s="563"/>
      <c r="I205" s="563"/>
      <c r="J205" s="563"/>
      <c r="K205" s="563"/>
      <c r="L205" s="563"/>
      <c r="M205" s="478">
        <f t="shared" si="45"/>
        <v>3000</v>
      </c>
      <c r="N205" s="218"/>
      <c r="O205" s="219"/>
      <c r="P205" s="166"/>
      <c r="Q205" s="166"/>
      <c r="R205" s="166"/>
      <c r="S205" s="166"/>
      <c r="T205" s="166"/>
      <c r="U205" s="166"/>
      <c r="V205" s="166"/>
      <c r="W205" s="166"/>
      <c r="X205" s="166"/>
      <c r="Y205" s="166"/>
      <c r="Z205" s="166"/>
      <c r="AA205" s="166"/>
      <c r="AB205" s="166"/>
      <c r="AC205" s="166"/>
      <c r="AD205" s="166"/>
      <c r="AE205" s="166"/>
      <c r="AF205" s="166"/>
      <c r="AG205" s="166"/>
      <c r="AH205" s="166"/>
      <c r="AI205" s="166"/>
      <c r="AJ205" s="166"/>
      <c r="AK205" s="166"/>
      <c r="AL205" s="166"/>
      <c r="AM205" s="166"/>
      <c r="AN205" s="166"/>
      <c r="AO205" s="166"/>
      <c r="AP205" s="166"/>
      <c r="AQ205" s="166"/>
      <c r="AR205" s="166"/>
      <c r="AS205" s="166"/>
    </row>
    <row r="206" spans="1:45" s="169" customFormat="1" ht="18.75" thickBot="1">
      <c r="A206" s="562"/>
      <c r="B206" s="475"/>
      <c r="C206" s="475"/>
      <c r="D206" s="474" t="s">
        <v>27</v>
      </c>
      <c r="E206" s="474"/>
      <c r="F206" s="492" t="s">
        <v>211</v>
      </c>
      <c r="G206" s="477">
        <v>2000</v>
      </c>
      <c r="H206" s="563"/>
      <c r="I206" s="563"/>
      <c r="J206" s="563"/>
      <c r="K206" s="563"/>
      <c r="L206" s="563"/>
      <c r="M206" s="478">
        <f t="shared" si="45"/>
        <v>2000</v>
      </c>
      <c r="N206" s="218"/>
      <c r="O206" s="219"/>
      <c r="P206" s="166"/>
      <c r="Q206" s="166"/>
      <c r="R206" s="166"/>
      <c r="S206" s="166"/>
      <c r="T206" s="166"/>
      <c r="U206" s="166"/>
      <c r="V206" s="166"/>
      <c r="W206" s="166"/>
      <c r="X206" s="166"/>
      <c r="Y206" s="166"/>
      <c r="Z206" s="166"/>
      <c r="AA206" s="166"/>
      <c r="AB206" s="166"/>
      <c r="AC206" s="166"/>
      <c r="AD206" s="166"/>
      <c r="AE206" s="166"/>
      <c r="AF206" s="166"/>
      <c r="AG206" s="166"/>
      <c r="AH206" s="166"/>
      <c r="AI206" s="166"/>
      <c r="AJ206" s="166"/>
      <c r="AK206" s="166"/>
      <c r="AL206" s="166"/>
      <c r="AM206" s="166"/>
      <c r="AN206" s="166"/>
      <c r="AO206" s="166"/>
      <c r="AP206" s="166"/>
      <c r="AQ206" s="166"/>
      <c r="AR206" s="166"/>
      <c r="AS206" s="166"/>
    </row>
    <row r="207" spans="1:45" s="55" customFormat="1" ht="18">
      <c r="A207" s="521"/>
      <c r="B207" s="489"/>
      <c r="C207" s="535" t="s">
        <v>212</v>
      </c>
      <c r="D207" s="535"/>
      <c r="E207" s="535"/>
      <c r="F207" s="476" t="s">
        <v>213</v>
      </c>
      <c r="G207" s="477">
        <f t="shared" ref="G207:L207" si="58">SUM(G208:G210)</f>
        <v>63010</v>
      </c>
      <c r="H207" s="477">
        <f t="shared" si="58"/>
        <v>0</v>
      </c>
      <c r="I207" s="477">
        <f t="shared" si="58"/>
        <v>0</v>
      </c>
      <c r="J207" s="477">
        <f t="shared" si="58"/>
        <v>0</v>
      </c>
      <c r="K207" s="477">
        <f t="shared" si="58"/>
        <v>0</v>
      </c>
      <c r="L207" s="477">
        <f t="shared" si="58"/>
        <v>0</v>
      </c>
      <c r="M207" s="478">
        <f t="shared" si="45"/>
        <v>63010</v>
      </c>
      <c r="N207" s="225"/>
      <c r="O207" s="226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</row>
    <row r="208" spans="1:45" s="16" customFormat="1" ht="18">
      <c r="A208" s="521"/>
      <c r="B208" s="489"/>
      <c r="C208" s="489"/>
      <c r="D208" s="489" t="s">
        <v>24</v>
      </c>
      <c r="E208" s="489"/>
      <c r="F208" s="492" t="s">
        <v>214</v>
      </c>
      <c r="G208" s="477">
        <v>62500</v>
      </c>
      <c r="H208" s="477"/>
      <c r="I208" s="477"/>
      <c r="J208" s="477"/>
      <c r="K208" s="477"/>
      <c r="L208" s="477"/>
      <c r="M208" s="478">
        <v>64750</v>
      </c>
      <c r="N208" s="92"/>
      <c r="O208" s="93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</row>
    <row r="209" spans="1:45" s="16" customFormat="1" ht="18">
      <c r="A209" s="521"/>
      <c r="B209" s="489"/>
      <c r="C209" s="489"/>
      <c r="D209" s="489" t="s">
        <v>27</v>
      </c>
      <c r="E209" s="489"/>
      <c r="F209" s="492" t="s">
        <v>215</v>
      </c>
      <c r="G209" s="477">
        <v>500</v>
      </c>
      <c r="H209" s="477"/>
      <c r="I209" s="477"/>
      <c r="J209" s="477"/>
      <c r="K209" s="477"/>
      <c r="L209" s="477"/>
      <c r="M209" s="478">
        <f t="shared" si="45"/>
        <v>500</v>
      </c>
      <c r="N209" s="92"/>
      <c r="O209" s="93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</row>
    <row r="210" spans="1:45" s="16" customFormat="1" ht="18.75" thickBot="1">
      <c r="A210" s="564"/>
      <c r="B210" s="474"/>
      <c r="C210" s="565"/>
      <c r="D210" s="474" t="s">
        <v>48</v>
      </c>
      <c r="E210" s="474"/>
      <c r="F210" s="492" t="s">
        <v>216</v>
      </c>
      <c r="G210" s="477">
        <v>10</v>
      </c>
      <c r="H210" s="477"/>
      <c r="I210" s="477"/>
      <c r="J210" s="477"/>
      <c r="K210" s="477"/>
      <c r="L210" s="477"/>
      <c r="M210" s="478">
        <f t="shared" si="45"/>
        <v>10</v>
      </c>
      <c r="N210" s="92"/>
      <c r="O210" s="93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spans="1:45" s="55" customFormat="1" ht="18.75" thickBot="1">
      <c r="A211" s="566"/>
      <c r="B211" s="567"/>
      <c r="C211" s="568" t="s">
        <v>217</v>
      </c>
      <c r="D211" s="568"/>
      <c r="E211" s="568"/>
      <c r="F211" s="476" t="s">
        <v>218</v>
      </c>
      <c r="G211" s="563">
        <f t="shared" ref="G211:L211" si="59">SUM(G212)</f>
        <v>500</v>
      </c>
      <c r="H211" s="477">
        <f t="shared" si="59"/>
        <v>0</v>
      </c>
      <c r="I211" s="477">
        <f t="shared" si="59"/>
        <v>0</v>
      </c>
      <c r="J211" s="477">
        <f t="shared" si="59"/>
        <v>0</v>
      </c>
      <c r="K211" s="477">
        <f t="shared" si="59"/>
        <v>0</v>
      </c>
      <c r="L211" s="477">
        <f t="shared" si="59"/>
        <v>0</v>
      </c>
      <c r="M211" s="478">
        <f t="shared" ref="M211:M258" si="60">SUM(G211:L211)</f>
        <v>500</v>
      </c>
      <c r="N211" s="232"/>
      <c r="O211" s="233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</row>
    <row r="212" spans="1:45" s="169" customFormat="1" ht="15" customHeight="1" thickBot="1">
      <c r="A212" s="562"/>
      <c r="B212" s="475"/>
      <c r="C212" s="474"/>
      <c r="D212" s="474" t="s">
        <v>24</v>
      </c>
      <c r="E212" s="474"/>
      <c r="F212" s="492" t="s">
        <v>219</v>
      </c>
      <c r="G212" s="477">
        <v>500</v>
      </c>
      <c r="H212" s="563"/>
      <c r="I212" s="563"/>
      <c r="J212" s="563"/>
      <c r="K212" s="563"/>
      <c r="L212" s="563"/>
      <c r="M212" s="478">
        <f t="shared" si="60"/>
        <v>500</v>
      </c>
      <c r="N212" s="183"/>
      <c r="O212" s="184"/>
      <c r="P212" s="166"/>
      <c r="Q212" s="166"/>
      <c r="R212" s="166"/>
      <c r="S212" s="166"/>
      <c r="T212" s="166"/>
      <c r="U212" s="166"/>
      <c r="V212" s="166"/>
      <c r="W212" s="166"/>
      <c r="X212" s="166"/>
      <c r="Y212" s="166"/>
      <c r="Z212" s="166"/>
      <c r="AA212" s="166"/>
      <c r="AB212" s="166"/>
      <c r="AC212" s="166"/>
      <c r="AD212" s="166"/>
      <c r="AE212" s="166"/>
      <c r="AF212" s="166"/>
      <c r="AG212" s="166"/>
      <c r="AH212" s="166"/>
      <c r="AI212" s="166"/>
      <c r="AJ212" s="166"/>
      <c r="AK212" s="166"/>
      <c r="AL212" s="166"/>
      <c r="AM212" s="166"/>
      <c r="AN212" s="166"/>
      <c r="AO212" s="166"/>
      <c r="AP212" s="166"/>
      <c r="AQ212" s="166"/>
      <c r="AR212" s="166"/>
      <c r="AS212" s="166"/>
    </row>
    <row r="213" spans="1:45" s="55" customFormat="1" ht="18.75" thickBot="1">
      <c r="A213" s="473"/>
      <c r="B213" s="474"/>
      <c r="C213" s="475" t="s">
        <v>220</v>
      </c>
      <c r="D213" s="475"/>
      <c r="E213" s="475"/>
      <c r="F213" s="503" t="s">
        <v>221</v>
      </c>
      <c r="G213" s="477">
        <v>5000</v>
      </c>
      <c r="H213" s="477">
        <v>0</v>
      </c>
      <c r="I213" s="477"/>
      <c r="J213" s="477">
        <v>19800</v>
      </c>
      <c r="K213" s="477"/>
      <c r="L213" s="477"/>
      <c r="M213" s="478">
        <f t="shared" si="60"/>
        <v>24800</v>
      </c>
      <c r="N213" s="232"/>
      <c r="O213" s="233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</row>
    <row r="214" spans="1:45" s="55" customFormat="1" ht="18.75" thickBot="1">
      <c r="A214" s="533"/>
      <c r="B214" s="498"/>
      <c r="C214" s="502" t="s">
        <v>222</v>
      </c>
      <c r="D214" s="502"/>
      <c r="E214" s="502"/>
      <c r="F214" s="503" t="s">
        <v>223</v>
      </c>
      <c r="G214" s="477">
        <v>200</v>
      </c>
      <c r="H214" s="477"/>
      <c r="I214" s="477"/>
      <c r="J214" s="477"/>
      <c r="K214" s="477"/>
      <c r="L214" s="477"/>
      <c r="M214" s="478">
        <f t="shared" si="60"/>
        <v>200</v>
      </c>
      <c r="N214" s="232"/>
      <c r="O214" s="233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</row>
    <row r="215" spans="1:45" s="55" customFormat="1" ht="18.75" thickBot="1">
      <c r="A215" s="566"/>
      <c r="B215" s="567"/>
      <c r="C215" s="568" t="s">
        <v>224</v>
      </c>
      <c r="D215" s="568"/>
      <c r="E215" s="568"/>
      <c r="F215" s="503" t="s">
        <v>225</v>
      </c>
      <c r="G215" s="477">
        <f t="shared" ref="G215:L215" si="61">SUM(G216:G217)</f>
        <v>47000</v>
      </c>
      <c r="H215" s="477">
        <f t="shared" si="61"/>
        <v>0</v>
      </c>
      <c r="I215" s="477">
        <f t="shared" si="61"/>
        <v>0</v>
      </c>
      <c r="J215" s="477">
        <f t="shared" si="61"/>
        <v>0</v>
      </c>
      <c r="K215" s="477">
        <f t="shared" si="61"/>
        <v>0</v>
      </c>
      <c r="L215" s="477">
        <f t="shared" si="61"/>
        <v>0</v>
      </c>
      <c r="M215" s="478">
        <f t="shared" si="60"/>
        <v>47000</v>
      </c>
      <c r="N215" s="232"/>
      <c r="O215" s="233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</row>
    <row r="216" spans="1:45" s="55" customFormat="1" ht="18.75" thickBot="1">
      <c r="A216" s="521"/>
      <c r="B216" s="489"/>
      <c r="C216" s="489"/>
      <c r="D216" s="489" t="s">
        <v>24</v>
      </c>
      <c r="E216" s="489"/>
      <c r="F216" s="492" t="s">
        <v>226</v>
      </c>
      <c r="G216" s="477">
        <v>12000</v>
      </c>
      <c r="H216" s="477"/>
      <c r="I216" s="477"/>
      <c r="J216" s="477"/>
      <c r="K216" s="477"/>
      <c r="L216" s="477"/>
      <c r="M216" s="478">
        <f t="shared" si="60"/>
        <v>12000</v>
      </c>
      <c r="N216" s="232"/>
      <c r="O216" s="233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</row>
    <row r="217" spans="1:45" s="55" customFormat="1" ht="18.75" thickBot="1">
      <c r="A217" s="521"/>
      <c r="B217" s="489"/>
      <c r="C217" s="489"/>
      <c r="D217" s="489" t="s">
        <v>27</v>
      </c>
      <c r="E217" s="489"/>
      <c r="F217" s="512" t="s">
        <v>227</v>
      </c>
      <c r="G217" s="513">
        <v>35000</v>
      </c>
      <c r="H217" s="513"/>
      <c r="I217" s="513"/>
      <c r="J217" s="513"/>
      <c r="K217" s="513"/>
      <c r="L217" s="513"/>
      <c r="M217" s="556">
        <f t="shared" si="60"/>
        <v>35000</v>
      </c>
      <c r="N217" s="232"/>
      <c r="O217" s="233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</row>
    <row r="218" spans="1:45" s="242" customFormat="1" ht="18.75" thickBot="1">
      <c r="A218" s="466" t="s">
        <v>228</v>
      </c>
      <c r="B218" s="467"/>
      <c r="C218" s="467"/>
      <c r="D218" s="467"/>
      <c r="E218" s="467"/>
      <c r="F218" s="468" t="s">
        <v>229</v>
      </c>
      <c r="G218" s="569">
        <f t="shared" ref="G218:L218" si="62">SUM(G219)</f>
        <v>10</v>
      </c>
      <c r="H218" s="569">
        <f t="shared" si="62"/>
        <v>0</v>
      </c>
      <c r="I218" s="569">
        <f t="shared" si="62"/>
        <v>0</v>
      </c>
      <c r="J218" s="569">
        <f t="shared" si="62"/>
        <v>0</v>
      </c>
      <c r="K218" s="569">
        <f t="shared" si="62"/>
        <v>0</v>
      </c>
      <c r="L218" s="570">
        <f t="shared" si="62"/>
        <v>0</v>
      </c>
      <c r="M218" s="454">
        <f t="shared" si="60"/>
        <v>10</v>
      </c>
      <c r="N218" s="240"/>
      <c r="O218" s="241"/>
      <c r="P218" s="237"/>
      <c r="Q218" s="237"/>
      <c r="R218" s="237"/>
      <c r="S218" s="237"/>
      <c r="T218" s="237"/>
      <c r="U218" s="237"/>
      <c r="V218" s="237"/>
      <c r="W218" s="237"/>
      <c r="X218" s="237"/>
      <c r="Y218" s="237"/>
      <c r="Z218" s="237"/>
      <c r="AA218" s="237"/>
      <c r="AB218" s="237"/>
      <c r="AC218" s="237"/>
      <c r="AD218" s="237"/>
      <c r="AE218" s="237"/>
      <c r="AF218" s="237"/>
      <c r="AG218" s="237"/>
      <c r="AH218" s="237"/>
      <c r="AI218" s="237"/>
      <c r="AJ218" s="237"/>
      <c r="AK218" s="237"/>
      <c r="AL218" s="237"/>
      <c r="AM218" s="237"/>
      <c r="AN218" s="237"/>
      <c r="AO218" s="237"/>
      <c r="AP218" s="237"/>
      <c r="AQ218" s="237"/>
      <c r="AR218" s="237"/>
      <c r="AS218" s="237"/>
    </row>
    <row r="219" spans="1:45" s="55" customFormat="1" ht="18.75" thickBot="1">
      <c r="A219" s="449"/>
      <c r="B219" s="450" t="s">
        <v>22</v>
      </c>
      <c r="C219" s="450"/>
      <c r="D219" s="450"/>
      <c r="E219" s="450"/>
      <c r="F219" s="451" t="s">
        <v>230</v>
      </c>
      <c r="G219" s="520">
        <v>10</v>
      </c>
      <c r="H219" s="520"/>
      <c r="I219" s="520"/>
      <c r="J219" s="520"/>
      <c r="K219" s="520"/>
      <c r="L219" s="484"/>
      <c r="M219" s="454">
        <f t="shared" si="60"/>
        <v>10</v>
      </c>
      <c r="N219" s="232"/>
      <c r="O219" s="233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</row>
    <row r="220" spans="1:45" s="182" customFormat="1" ht="18.75" thickBot="1">
      <c r="A220" s="540" t="s">
        <v>231</v>
      </c>
      <c r="B220" s="541"/>
      <c r="C220" s="541"/>
      <c r="D220" s="541"/>
      <c r="E220" s="541"/>
      <c r="F220" s="542" t="s">
        <v>232</v>
      </c>
      <c r="G220" s="543">
        <f t="shared" ref="G220:L220" si="63">G221+G222+G223</f>
        <v>220</v>
      </c>
      <c r="H220" s="543">
        <f t="shared" si="63"/>
        <v>0</v>
      </c>
      <c r="I220" s="543">
        <f t="shared" si="63"/>
        <v>0</v>
      </c>
      <c r="J220" s="543">
        <f t="shared" si="63"/>
        <v>0</v>
      </c>
      <c r="K220" s="543">
        <f t="shared" si="63"/>
        <v>0</v>
      </c>
      <c r="L220" s="544">
        <f t="shared" si="63"/>
        <v>0</v>
      </c>
      <c r="M220" s="454">
        <f t="shared" si="60"/>
        <v>220</v>
      </c>
      <c r="N220" s="243"/>
      <c r="O220" s="244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  <c r="AA220" s="179"/>
      <c r="AB220" s="179"/>
      <c r="AC220" s="179"/>
      <c r="AD220" s="179"/>
      <c r="AE220" s="179"/>
      <c r="AF220" s="179"/>
      <c r="AG220" s="179"/>
      <c r="AH220" s="179"/>
      <c r="AI220" s="179"/>
      <c r="AJ220" s="179"/>
      <c r="AK220" s="179"/>
      <c r="AL220" s="179"/>
      <c r="AM220" s="179"/>
      <c r="AN220" s="179"/>
      <c r="AO220" s="179"/>
      <c r="AP220" s="179"/>
      <c r="AQ220" s="179"/>
      <c r="AR220" s="179"/>
      <c r="AS220" s="179"/>
    </row>
    <row r="221" spans="1:45" s="169" customFormat="1" ht="18.75" thickBot="1">
      <c r="A221" s="548"/>
      <c r="B221" s="450" t="s">
        <v>22</v>
      </c>
      <c r="C221" s="450"/>
      <c r="D221" s="450"/>
      <c r="E221" s="450"/>
      <c r="F221" s="451" t="s">
        <v>233</v>
      </c>
      <c r="G221" s="520">
        <v>100</v>
      </c>
      <c r="H221" s="520"/>
      <c r="I221" s="520"/>
      <c r="J221" s="520"/>
      <c r="K221" s="520"/>
      <c r="L221" s="484"/>
      <c r="M221" s="454">
        <f t="shared" si="60"/>
        <v>100</v>
      </c>
      <c r="N221" s="183"/>
      <c r="O221" s="184"/>
      <c r="P221" s="166"/>
      <c r="Q221" s="166"/>
      <c r="R221" s="166"/>
      <c r="S221" s="166"/>
      <c r="T221" s="166"/>
      <c r="U221" s="166"/>
      <c r="V221" s="166"/>
      <c r="W221" s="166"/>
      <c r="X221" s="166"/>
      <c r="Y221" s="166"/>
      <c r="Z221" s="166"/>
      <c r="AA221" s="166"/>
      <c r="AB221" s="166"/>
      <c r="AC221" s="166"/>
      <c r="AD221" s="166"/>
      <c r="AE221" s="166"/>
      <c r="AF221" s="166"/>
      <c r="AG221" s="166"/>
      <c r="AH221" s="166"/>
      <c r="AI221" s="166"/>
      <c r="AJ221" s="166"/>
      <c r="AK221" s="166"/>
      <c r="AL221" s="166"/>
      <c r="AM221" s="166"/>
      <c r="AN221" s="166"/>
      <c r="AO221" s="166"/>
      <c r="AP221" s="166"/>
      <c r="AQ221" s="166"/>
      <c r="AR221" s="166"/>
      <c r="AS221" s="166"/>
    </row>
    <row r="222" spans="1:45" s="169" customFormat="1" ht="18.75" thickBot="1">
      <c r="A222" s="553"/>
      <c r="B222" s="538" t="s">
        <v>82</v>
      </c>
      <c r="C222" s="538"/>
      <c r="D222" s="538"/>
      <c r="E222" s="538"/>
      <c r="F222" s="539" t="s">
        <v>234</v>
      </c>
      <c r="G222" s="519">
        <v>10</v>
      </c>
      <c r="H222" s="519"/>
      <c r="I222" s="519"/>
      <c r="J222" s="519"/>
      <c r="K222" s="519"/>
      <c r="L222" s="547"/>
      <c r="M222" s="454">
        <f t="shared" si="60"/>
        <v>10</v>
      </c>
      <c r="N222" s="167"/>
      <c r="O222" s="168"/>
      <c r="P222" s="166"/>
      <c r="Q222" s="166"/>
      <c r="R222" s="166"/>
      <c r="S222" s="166"/>
      <c r="T222" s="166"/>
      <c r="U222" s="166"/>
      <c r="V222" s="166"/>
      <c r="W222" s="166"/>
      <c r="X222" s="166"/>
      <c r="Y222" s="166"/>
      <c r="Z222" s="166"/>
      <c r="AA222" s="166"/>
      <c r="AB222" s="166"/>
      <c r="AC222" s="166"/>
      <c r="AD222" s="166"/>
      <c r="AE222" s="166"/>
      <c r="AF222" s="166"/>
      <c r="AG222" s="166"/>
      <c r="AH222" s="166"/>
      <c r="AI222" s="166"/>
      <c r="AJ222" s="166"/>
      <c r="AK222" s="166"/>
      <c r="AL222" s="166"/>
      <c r="AM222" s="166"/>
      <c r="AN222" s="166"/>
      <c r="AO222" s="166"/>
      <c r="AP222" s="166"/>
      <c r="AQ222" s="166"/>
      <c r="AR222" s="166"/>
      <c r="AS222" s="166"/>
    </row>
    <row r="223" spans="1:45" s="169" customFormat="1" ht="18.75" thickBot="1">
      <c r="A223" s="553"/>
      <c r="B223" s="538" t="s">
        <v>106</v>
      </c>
      <c r="C223" s="538"/>
      <c r="D223" s="538"/>
      <c r="E223" s="538"/>
      <c r="F223" s="539" t="s">
        <v>235</v>
      </c>
      <c r="G223" s="554">
        <f t="shared" ref="G223:L223" si="64">SUM(G224:G225)</f>
        <v>110</v>
      </c>
      <c r="H223" s="554">
        <f t="shared" si="64"/>
        <v>0</v>
      </c>
      <c r="I223" s="554">
        <f t="shared" si="64"/>
        <v>0</v>
      </c>
      <c r="J223" s="554">
        <f t="shared" si="64"/>
        <v>0</v>
      </c>
      <c r="K223" s="554">
        <f t="shared" si="64"/>
        <v>0</v>
      </c>
      <c r="L223" s="555">
        <f t="shared" si="64"/>
        <v>0</v>
      </c>
      <c r="M223" s="454">
        <f t="shared" si="60"/>
        <v>110</v>
      </c>
      <c r="N223" s="167"/>
      <c r="O223" s="168"/>
      <c r="P223" s="166"/>
      <c r="Q223" s="166"/>
      <c r="R223" s="166"/>
      <c r="S223" s="166"/>
      <c r="T223" s="166"/>
      <c r="U223" s="166"/>
      <c r="V223" s="166"/>
      <c r="W223" s="166"/>
      <c r="X223" s="166"/>
      <c r="Y223" s="166"/>
      <c r="Z223" s="166"/>
      <c r="AA223" s="166"/>
      <c r="AB223" s="166"/>
      <c r="AC223" s="166"/>
      <c r="AD223" s="166"/>
      <c r="AE223" s="166"/>
      <c r="AF223" s="166"/>
      <c r="AG223" s="166"/>
      <c r="AH223" s="166"/>
      <c r="AI223" s="166"/>
      <c r="AJ223" s="166"/>
      <c r="AK223" s="166"/>
      <c r="AL223" s="166"/>
      <c r="AM223" s="166"/>
      <c r="AN223" s="166"/>
      <c r="AO223" s="166"/>
      <c r="AP223" s="166"/>
      <c r="AQ223" s="166"/>
      <c r="AR223" s="166"/>
      <c r="AS223" s="166"/>
    </row>
    <row r="224" spans="1:45" s="169" customFormat="1" ht="15" hidden="1" customHeight="1">
      <c r="A224" s="562"/>
      <c r="B224" s="475"/>
      <c r="C224" s="475" t="s">
        <v>24</v>
      </c>
      <c r="D224" s="475"/>
      <c r="E224" s="475"/>
      <c r="F224" s="571" t="s">
        <v>236</v>
      </c>
      <c r="G224" s="572">
        <v>100</v>
      </c>
      <c r="H224" s="573"/>
      <c r="I224" s="573"/>
      <c r="J224" s="573"/>
      <c r="K224" s="573"/>
      <c r="L224" s="574"/>
      <c r="M224" s="460">
        <f t="shared" si="60"/>
        <v>100</v>
      </c>
      <c r="N224" s="218"/>
      <c r="O224" s="219"/>
      <c r="P224" s="166"/>
      <c r="Q224" s="166"/>
      <c r="R224" s="166"/>
      <c r="S224" s="166"/>
      <c r="T224" s="166"/>
      <c r="U224" s="166"/>
      <c r="V224" s="166"/>
      <c r="W224" s="166"/>
      <c r="X224" s="166"/>
      <c r="Y224" s="166"/>
      <c r="Z224" s="166"/>
      <c r="AA224" s="166"/>
      <c r="AB224" s="166"/>
      <c r="AC224" s="166"/>
      <c r="AD224" s="166"/>
      <c r="AE224" s="166"/>
      <c r="AF224" s="166"/>
      <c r="AG224" s="166"/>
      <c r="AH224" s="166"/>
      <c r="AI224" s="166"/>
      <c r="AJ224" s="166"/>
      <c r="AK224" s="166"/>
      <c r="AL224" s="166"/>
      <c r="AM224" s="166"/>
      <c r="AN224" s="166"/>
      <c r="AO224" s="166"/>
      <c r="AP224" s="166"/>
      <c r="AQ224" s="166"/>
      <c r="AR224" s="166"/>
      <c r="AS224" s="166"/>
    </row>
    <row r="225" spans="1:45" s="169" customFormat="1" ht="15" hidden="1" customHeight="1" thickBot="1">
      <c r="A225" s="560"/>
      <c r="B225" s="535"/>
      <c r="C225" s="535" t="s">
        <v>27</v>
      </c>
      <c r="D225" s="535"/>
      <c r="E225" s="535"/>
      <c r="F225" s="545" t="s">
        <v>237</v>
      </c>
      <c r="G225" s="513">
        <v>10</v>
      </c>
      <c r="H225" s="561"/>
      <c r="I225" s="561"/>
      <c r="J225" s="561"/>
      <c r="K225" s="561"/>
      <c r="L225" s="575"/>
      <c r="M225" s="546">
        <f t="shared" si="60"/>
        <v>10</v>
      </c>
      <c r="N225" s="218"/>
      <c r="O225" s="219"/>
      <c r="P225" s="166"/>
      <c r="Q225" s="166"/>
      <c r="R225" s="166"/>
      <c r="S225" s="166"/>
      <c r="T225" s="166"/>
      <c r="U225" s="166"/>
      <c r="V225" s="166"/>
      <c r="W225" s="166"/>
      <c r="X225" s="166"/>
      <c r="Y225" s="166"/>
      <c r="Z225" s="166"/>
      <c r="AA225" s="166"/>
      <c r="AB225" s="166"/>
      <c r="AC225" s="166"/>
      <c r="AD225" s="166"/>
      <c r="AE225" s="166"/>
      <c r="AF225" s="166"/>
      <c r="AG225" s="166"/>
      <c r="AH225" s="166"/>
      <c r="AI225" s="166"/>
      <c r="AJ225" s="166"/>
      <c r="AK225" s="166"/>
      <c r="AL225" s="166"/>
      <c r="AM225" s="166"/>
      <c r="AN225" s="166"/>
      <c r="AO225" s="166"/>
      <c r="AP225" s="166"/>
      <c r="AQ225" s="166"/>
      <c r="AR225" s="166"/>
      <c r="AS225" s="166"/>
    </row>
    <row r="226" spans="1:45" s="182" customFormat="1" ht="18.75" thickBot="1">
      <c r="A226" s="466" t="s">
        <v>238</v>
      </c>
      <c r="B226" s="467"/>
      <c r="C226" s="467"/>
      <c r="D226" s="467"/>
      <c r="E226" s="467"/>
      <c r="F226" s="468" t="s">
        <v>239</v>
      </c>
      <c r="G226" s="469">
        <f t="shared" ref="G226:L226" si="65">G227+G228+G229+G230+G231+G235+G238</f>
        <v>7550</v>
      </c>
      <c r="H226" s="469">
        <f t="shared" si="65"/>
        <v>0</v>
      </c>
      <c r="I226" s="469">
        <f t="shared" si="65"/>
        <v>0</v>
      </c>
      <c r="J226" s="469">
        <f t="shared" si="65"/>
        <v>0</v>
      </c>
      <c r="K226" s="469">
        <f t="shared" si="65"/>
        <v>0</v>
      </c>
      <c r="L226" s="469">
        <f t="shared" si="65"/>
        <v>0</v>
      </c>
      <c r="M226" s="454">
        <f t="shared" si="60"/>
        <v>7550</v>
      </c>
      <c r="N226" s="243"/>
      <c r="O226" s="244"/>
      <c r="P226" s="179"/>
      <c r="Q226" s="179"/>
      <c r="R226" s="179"/>
      <c r="S226" s="179"/>
      <c r="T226" s="179"/>
      <c r="U226" s="179"/>
      <c r="V226" s="179"/>
      <c r="W226" s="179"/>
      <c r="X226" s="179"/>
      <c r="Y226" s="179"/>
      <c r="Z226" s="179"/>
      <c r="AA226" s="179"/>
      <c r="AB226" s="179"/>
      <c r="AC226" s="179"/>
      <c r="AD226" s="179"/>
      <c r="AE226" s="179"/>
      <c r="AF226" s="179"/>
      <c r="AG226" s="179"/>
      <c r="AH226" s="179"/>
      <c r="AI226" s="179"/>
      <c r="AJ226" s="179"/>
      <c r="AK226" s="179"/>
      <c r="AL226" s="179"/>
      <c r="AM226" s="179"/>
      <c r="AN226" s="179"/>
      <c r="AO226" s="179"/>
      <c r="AP226" s="179"/>
      <c r="AQ226" s="179"/>
      <c r="AR226" s="179"/>
      <c r="AS226" s="179"/>
    </row>
    <row r="227" spans="1:45" s="169" customFormat="1" ht="18.75" thickBot="1">
      <c r="A227" s="548"/>
      <c r="B227" s="450" t="s">
        <v>22</v>
      </c>
      <c r="C227" s="450"/>
      <c r="D227" s="450"/>
      <c r="E227" s="450"/>
      <c r="F227" s="451" t="s">
        <v>240</v>
      </c>
      <c r="G227" s="520">
        <v>10</v>
      </c>
      <c r="H227" s="520"/>
      <c r="I227" s="520"/>
      <c r="J227" s="520"/>
      <c r="K227" s="520"/>
      <c r="L227" s="484"/>
      <c r="M227" s="454">
        <f t="shared" si="60"/>
        <v>10</v>
      </c>
      <c r="N227" s="183"/>
      <c r="O227" s="184"/>
      <c r="P227" s="166"/>
      <c r="Q227" s="166"/>
      <c r="R227" s="166"/>
      <c r="S227" s="166"/>
      <c r="T227" s="166"/>
      <c r="U227" s="166"/>
      <c r="V227" s="166"/>
      <c r="W227" s="166"/>
      <c r="X227" s="166"/>
      <c r="Y227" s="166"/>
      <c r="Z227" s="166"/>
      <c r="AA227" s="166"/>
      <c r="AB227" s="166"/>
      <c r="AC227" s="166"/>
      <c r="AD227" s="166"/>
      <c r="AE227" s="166"/>
      <c r="AF227" s="166"/>
      <c r="AG227" s="166"/>
      <c r="AH227" s="166"/>
      <c r="AI227" s="166"/>
      <c r="AJ227" s="166"/>
      <c r="AK227" s="166"/>
      <c r="AL227" s="166"/>
      <c r="AM227" s="166"/>
      <c r="AN227" s="166"/>
      <c r="AO227" s="166"/>
      <c r="AP227" s="166"/>
      <c r="AQ227" s="166"/>
      <c r="AR227" s="166"/>
      <c r="AS227" s="166"/>
    </row>
    <row r="228" spans="1:45" s="169" customFormat="1" ht="18.75" thickBot="1">
      <c r="A228" s="548"/>
      <c r="B228" s="450" t="s">
        <v>82</v>
      </c>
      <c r="C228" s="450"/>
      <c r="D228" s="450"/>
      <c r="E228" s="450"/>
      <c r="F228" s="451" t="s">
        <v>241</v>
      </c>
      <c r="G228" s="520">
        <v>0</v>
      </c>
      <c r="H228" s="520"/>
      <c r="I228" s="520"/>
      <c r="J228" s="520"/>
      <c r="K228" s="520"/>
      <c r="L228" s="484"/>
      <c r="M228" s="454">
        <f t="shared" si="60"/>
        <v>0</v>
      </c>
      <c r="N228" s="183"/>
      <c r="O228" s="184"/>
      <c r="P228" s="166"/>
      <c r="Q228" s="166"/>
      <c r="R228" s="166"/>
      <c r="S228" s="166"/>
      <c r="T228" s="166"/>
      <c r="U228" s="166"/>
      <c r="V228" s="166"/>
      <c r="W228" s="166"/>
      <c r="X228" s="166"/>
      <c r="Y228" s="166"/>
      <c r="Z228" s="166"/>
      <c r="AA228" s="166"/>
      <c r="AB228" s="166"/>
      <c r="AC228" s="166"/>
      <c r="AD228" s="166"/>
      <c r="AE228" s="166"/>
      <c r="AF228" s="166"/>
      <c r="AG228" s="166"/>
      <c r="AH228" s="166"/>
      <c r="AI228" s="166"/>
      <c r="AJ228" s="166"/>
      <c r="AK228" s="166"/>
      <c r="AL228" s="166"/>
      <c r="AM228" s="166"/>
      <c r="AN228" s="166"/>
      <c r="AO228" s="166"/>
      <c r="AP228" s="166"/>
      <c r="AQ228" s="166"/>
      <c r="AR228" s="166"/>
      <c r="AS228" s="166"/>
    </row>
    <row r="229" spans="1:45" s="169" customFormat="1" ht="18.75" thickBot="1">
      <c r="A229" s="548"/>
      <c r="B229" s="450" t="s">
        <v>99</v>
      </c>
      <c r="C229" s="450"/>
      <c r="D229" s="450"/>
      <c r="E229" s="450"/>
      <c r="F229" s="451" t="s">
        <v>242</v>
      </c>
      <c r="G229" s="520">
        <v>10</v>
      </c>
      <c r="H229" s="520"/>
      <c r="I229" s="520"/>
      <c r="J229" s="520"/>
      <c r="K229" s="520"/>
      <c r="L229" s="484"/>
      <c r="M229" s="454">
        <f t="shared" si="60"/>
        <v>10</v>
      </c>
      <c r="N229" s="183"/>
      <c r="O229" s="184"/>
      <c r="P229" s="166"/>
      <c r="Q229" s="166"/>
      <c r="R229" s="166"/>
      <c r="S229" s="166"/>
      <c r="T229" s="166"/>
      <c r="U229" s="166"/>
      <c r="V229" s="166"/>
      <c r="W229" s="166"/>
      <c r="X229" s="166"/>
      <c r="Y229" s="166"/>
      <c r="Z229" s="166"/>
      <c r="AA229" s="166"/>
      <c r="AB229" s="166"/>
      <c r="AC229" s="166"/>
      <c r="AD229" s="166"/>
      <c r="AE229" s="166"/>
      <c r="AF229" s="166"/>
      <c r="AG229" s="166"/>
      <c r="AH229" s="166"/>
      <c r="AI229" s="166"/>
      <c r="AJ229" s="166"/>
      <c r="AK229" s="166"/>
      <c r="AL229" s="166"/>
      <c r="AM229" s="166"/>
      <c r="AN229" s="166"/>
      <c r="AO229" s="166"/>
      <c r="AP229" s="166"/>
      <c r="AQ229" s="166"/>
      <c r="AR229" s="166"/>
      <c r="AS229" s="166"/>
    </row>
    <row r="230" spans="1:45" s="169" customFormat="1" ht="18.75" thickBot="1">
      <c r="A230" s="548"/>
      <c r="B230" s="450" t="s">
        <v>106</v>
      </c>
      <c r="C230" s="450"/>
      <c r="D230" s="450"/>
      <c r="E230" s="450"/>
      <c r="F230" s="451" t="s">
        <v>243</v>
      </c>
      <c r="G230" s="520">
        <v>2500</v>
      </c>
      <c r="H230" s="520"/>
      <c r="I230" s="520"/>
      <c r="J230" s="520"/>
      <c r="K230" s="520"/>
      <c r="L230" s="484"/>
      <c r="M230" s="454">
        <f t="shared" si="60"/>
        <v>2500</v>
      </c>
      <c r="N230" s="183"/>
      <c r="O230" s="184"/>
      <c r="P230" s="166"/>
      <c r="Q230" s="166"/>
      <c r="R230" s="166"/>
      <c r="S230" s="166"/>
      <c r="T230" s="166"/>
      <c r="U230" s="166"/>
      <c r="V230" s="166"/>
      <c r="W230" s="166"/>
      <c r="X230" s="166"/>
      <c r="Y230" s="166"/>
      <c r="Z230" s="166"/>
      <c r="AA230" s="166"/>
      <c r="AB230" s="166"/>
      <c r="AC230" s="166"/>
      <c r="AD230" s="166"/>
      <c r="AE230" s="166"/>
      <c r="AF230" s="166"/>
      <c r="AG230" s="166"/>
      <c r="AH230" s="166"/>
      <c r="AI230" s="166"/>
      <c r="AJ230" s="166"/>
      <c r="AK230" s="166"/>
      <c r="AL230" s="166"/>
      <c r="AM230" s="166"/>
      <c r="AN230" s="166"/>
      <c r="AO230" s="166"/>
      <c r="AP230" s="166"/>
      <c r="AQ230" s="166"/>
      <c r="AR230" s="166"/>
      <c r="AS230" s="166"/>
    </row>
    <row r="231" spans="1:45" s="169" customFormat="1" ht="18.75" thickBot="1">
      <c r="A231" s="553"/>
      <c r="B231" s="538" t="s">
        <v>137</v>
      </c>
      <c r="C231" s="538"/>
      <c r="D231" s="538"/>
      <c r="E231" s="538"/>
      <c r="F231" s="539" t="s">
        <v>244</v>
      </c>
      <c r="G231" s="554">
        <f t="shared" ref="G231:L231" si="66">SUM(G232:G234)</f>
        <v>2020</v>
      </c>
      <c r="H231" s="554">
        <f t="shared" si="66"/>
        <v>0</v>
      </c>
      <c r="I231" s="554">
        <f t="shared" si="66"/>
        <v>0</v>
      </c>
      <c r="J231" s="554">
        <f t="shared" si="66"/>
        <v>0</v>
      </c>
      <c r="K231" s="554">
        <f t="shared" si="66"/>
        <v>0</v>
      </c>
      <c r="L231" s="555">
        <f t="shared" si="66"/>
        <v>0</v>
      </c>
      <c r="M231" s="454">
        <f t="shared" si="60"/>
        <v>2020</v>
      </c>
      <c r="N231" s="167"/>
      <c r="O231" s="168"/>
      <c r="P231" s="166"/>
      <c r="Q231" s="166"/>
      <c r="R231" s="166"/>
      <c r="S231" s="166"/>
      <c r="T231" s="166"/>
      <c r="U231" s="166"/>
      <c r="V231" s="166"/>
      <c r="W231" s="166"/>
      <c r="X231" s="166"/>
      <c r="Y231" s="166"/>
      <c r="Z231" s="166"/>
      <c r="AA231" s="166"/>
      <c r="AB231" s="166"/>
      <c r="AC231" s="166"/>
      <c r="AD231" s="166"/>
      <c r="AE231" s="166"/>
      <c r="AF231" s="166"/>
      <c r="AG231" s="166"/>
      <c r="AH231" s="166"/>
      <c r="AI231" s="166"/>
      <c r="AJ231" s="166"/>
      <c r="AK231" s="166"/>
      <c r="AL231" s="166"/>
      <c r="AM231" s="166"/>
      <c r="AN231" s="166"/>
      <c r="AO231" s="166"/>
      <c r="AP231" s="166"/>
      <c r="AQ231" s="166"/>
      <c r="AR231" s="166"/>
      <c r="AS231" s="166"/>
    </row>
    <row r="232" spans="1:45" s="169" customFormat="1" ht="18" hidden="1">
      <c r="A232" s="576"/>
      <c r="B232" s="457"/>
      <c r="C232" s="457" t="s">
        <v>24</v>
      </c>
      <c r="D232" s="457"/>
      <c r="E232" s="457"/>
      <c r="F232" s="458" t="s">
        <v>245</v>
      </c>
      <c r="G232" s="459">
        <v>2000</v>
      </c>
      <c r="H232" s="577"/>
      <c r="I232" s="577"/>
      <c r="J232" s="577"/>
      <c r="K232" s="577"/>
      <c r="L232" s="577"/>
      <c r="M232" s="460">
        <f t="shared" si="60"/>
        <v>2000</v>
      </c>
      <c r="N232" s="256"/>
      <c r="O232" s="257"/>
      <c r="P232" s="166"/>
      <c r="Q232" s="166"/>
      <c r="R232" s="166"/>
      <c r="S232" s="166"/>
      <c r="T232" s="166"/>
      <c r="U232" s="166"/>
      <c r="V232" s="166"/>
      <c r="W232" s="166"/>
      <c r="X232" s="166"/>
      <c r="Y232" s="166"/>
      <c r="Z232" s="166"/>
      <c r="AA232" s="166"/>
      <c r="AB232" s="166"/>
      <c r="AC232" s="166"/>
      <c r="AD232" s="166"/>
      <c r="AE232" s="166"/>
      <c r="AF232" s="166"/>
      <c r="AG232" s="166"/>
      <c r="AH232" s="166"/>
      <c r="AI232" s="166"/>
      <c r="AJ232" s="166"/>
      <c r="AK232" s="166"/>
      <c r="AL232" s="166"/>
      <c r="AM232" s="166"/>
      <c r="AN232" s="166"/>
      <c r="AO232" s="166"/>
      <c r="AP232" s="166"/>
      <c r="AQ232" s="166"/>
      <c r="AR232" s="166"/>
      <c r="AS232" s="166"/>
    </row>
    <row r="233" spans="1:45" s="169" customFormat="1" ht="18" hidden="1">
      <c r="A233" s="578"/>
      <c r="B233" s="525"/>
      <c r="C233" s="525" t="s">
        <v>27</v>
      </c>
      <c r="D233" s="525"/>
      <c r="E233" s="525"/>
      <c r="F233" s="476" t="s">
        <v>246</v>
      </c>
      <c r="G233" s="477">
        <v>10</v>
      </c>
      <c r="H233" s="563"/>
      <c r="I233" s="563"/>
      <c r="J233" s="563"/>
      <c r="K233" s="563"/>
      <c r="L233" s="563"/>
      <c r="M233" s="494">
        <f t="shared" si="60"/>
        <v>10</v>
      </c>
      <c r="N233" s="260"/>
      <c r="O233" s="261"/>
      <c r="P233" s="166"/>
      <c r="Q233" s="166"/>
      <c r="R233" s="166"/>
      <c r="S233" s="166"/>
      <c r="T233" s="166"/>
      <c r="U233" s="166"/>
      <c r="V233" s="166"/>
      <c r="W233" s="166"/>
      <c r="X233" s="166"/>
      <c r="Y233" s="166"/>
      <c r="Z233" s="166"/>
      <c r="AA233" s="166"/>
      <c r="AB233" s="166"/>
      <c r="AC233" s="166"/>
      <c r="AD233" s="166"/>
      <c r="AE233" s="166"/>
      <c r="AF233" s="166"/>
      <c r="AG233" s="166"/>
      <c r="AH233" s="166"/>
      <c r="AI233" s="166"/>
      <c r="AJ233" s="166"/>
      <c r="AK233" s="166"/>
      <c r="AL233" s="166"/>
      <c r="AM233" s="166"/>
      <c r="AN233" s="166"/>
      <c r="AO233" s="166"/>
      <c r="AP233" s="166"/>
      <c r="AQ233" s="166"/>
      <c r="AR233" s="166"/>
      <c r="AS233" s="166"/>
    </row>
    <row r="234" spans="1:45" s="169" customFormat="1" ht="18.75" hidden="1" thickBot="1">
      <c r="A234" s="579"/>
      <c r="B234" s="524"/>
      <c r="C234" s="524" t="s">
        <v>50</v>
      </c>
      <c r="D234" s="524"/>
      <c r="E234" s="524"/>
      <c r="F234" s="551" t="s">
        <v>247</v>
      </c>
      <c r="G234" s="552">
        <v>10</v>
      </c>
      <c r="H234" s="580"/>
      <c r="I234" s="580"/>
      <c r="J234" s="580"/>
      <c r="K234" s="580"/>
      <c r="L234" s="580"/>
      <c r="M234" s="514">
        <f t="shared" si="60"/>
        <v>10</v>
      </c>
      <c r="N234" s="260"/>
      <c r="O234" s="261"/>
      <c r="P234" s="166"/>
      <c r="Q234" s="166"/>
      <c r="R234" s="166"/>
      <c r="S234" s="166"/>
      <c r="T234" s="166"/>
      <c r="U234" s="166"/>
      <c r="V234" s="166"/>
      <c r="W234" s="166"/>
      <c r="X234" s="166"/>
      <c r="Y234" s="166"/>
      <c r="Z234" s="166"/>
      <c r="AA234" s="166"/>
      <c r="AB234" s="166"/>
      <c r="AC234" s="166"/>
      <c r="AD234" s="166"/>
      <c r="AE234" s="166"/>
      <c r="AF234" s="166"/>
      <c r="AG234" s="166"/>
      <c r="AH234" s="166"/>
      <c r="AI234" s="166"/>
      <c r="AJ234" s="166"/>
      <c r="AK234" s="166"/>
      <c r="AL234" s="166"/>
      <c r="AM234" s="166"/>
      <c r="AN234" s="166"/>
      <c r="AO234" s="166"/>
      <c r="AP234" s="166"/>
      <c r="AQ234" s="166"/>
      <c r="AR234" s="166"/>
      <c r="AS234" s="166"/>
    </row>
    <row r="235" spans="1:45" s="160" customFormat="1" ht="18.75" thickBot="1">
      <c r="A235" s="548" t="s">
        <v>248</v>
      </c>
      <c r="B235" s="450" t="s">
        <v>146</v>
      </c>
      <c r="C235" s="450"/>
      <c r="D235" s="450"/>
      <c r="E235" s="450"/>
      <c r="F235" s="451" t="s">
        <v>249</v>
      </c>
      <c r="G235" s="452">
        <f t="shared" ref="G235:L235" si="67">SUM(G236:G237)</f>
        <v>3010</v>
      </c>
      <c r="H235" s="452">
        <f t="shared" si="67"/>
        <v>0</v>
      </c>
      <c r="I235" s="452">
        <f t="shared" si="67"/>
        <v>0</v>
      </c>
      <c r="J235" s="452">
        <f t="shared" si="67"/>
        <v>0</v>
      </c>
      <c r="K235" s="452">
        <f t="shared" si="67"/>
        <v>0</v>
      </c>
      <c r="L235" s="453">
        <f t="shared" si="67"/>
        <v>0</v>
      </c>
      <c r="M235" s="454">
        <f t="shared" si="60"/>
        <v>3010</v>
      </c>
      <c r="N235" s="158"/>
      <c r="O235" s="159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155"/>
      <c r="AA235" s="155"/>
      <c r="AB235" s="155"/>
      <c r="AC235" s="155"/>
      <c r="AD235" s="155"/>
      <c r="AE235" s="155"/>
      <c r="AF235" s="155"/>
      <c r="AG235" s="155"/>
      <c r="AH235" s="155"/>
      <c r="AI235" s="155"/>
      <c r="AJ235" s="155"/>
      <c r="AK235" s="155"/>
      <c r="AL235" s="155"/>
      <c r="AM235" s="155"/>
      <c r="AN235" s="155"/>
      <c r="AO235" s="155"/>
      <c r="AP235" s="155"/>
      <c r="AQ235" s="155"/>
      <c r="AR235" s="155"/>
      <c r="AS235" s="155"/>
    </row>
    <row r="236" spans="1:45" s="267" customFormat="1" ht="18" hidden="1">
      <c r="A236" s="576"/>
      <c r="B236" s="456"/>
      <c r="C236" s="457" t="s">
        <v>24</v>
      </c>
      <c r="D236" s="457"/>
      <c r="E236" s="457"/>
      <c r="F236" s="458" t="s">
        <v>250</v>
      </c>
      <c r="G236" s="459">
        <v>3000</v>
      </c>
      <c r="H236" s="577"/>
      <c r="I236" s="577"/>
      <c r="J236" s="577"/>
      <c r="K236" s="577"/>
      <c r="L236" s="577"/>
      <c r="M236" s="460">
        <v>1500</v>
      </c>
      <c r="N236" s="265"/>
      <c r="O236" s="266"/>
      <c r="P236" s="264"/>
      <c r="Q236" s="264"/>
      <c r="R236" s="264"/>
      <c r="S236" s="264"/>
      <c r="T236" s="264"/>
      <c r="U236" s="264"/>
      <c r="V236" s="264"/>
      <c r="W236" s="264"/>
      <c r="X236" s="264"/>
      <c r="Y236" s="264"/>
      <c r="Z236" s="264"/>
      <c r="AA236" s="264"/>
      <c r="AB236" s="264"/>
      <c r="AC236" s="264"/>
      <c r="AD236" s="264"/>
      <c r="AE236" s="264"/>
      <c r="AF236" s="264"/>
      <c r="AG236" s="264"/>
      <c r="AH236" s="264"/>
      <c r="AI236" s="264"/>
      <c r="AJ236" s="264"/>
      <c r="AK236" s="264"/>
      <c r="AL236" s="264"/>
      <c r="AM236" s="264"/>
      <c r="AN236" s="264"/>
      <c r="AO236" s="264"/>
      <c r="AP236" s="264"/>
      <c r="AQ236" s="264"/>
      <c r="AR236" s="264"/>
      <c r="AS236" s="264"/>
    </row>
    <row r="237" spans="1:45" s="267" customFormat="1" ht="18.75" hidden="1" thickBot="1">
      <c r="A237" s="581"/>
      <c r="B237" s="508"/>
      <c r="C237" s="527" t="s">
        <v>27</v>
      </c>
      <c r="D237" s="527"/>
      <c r="E237" s="527"/>
      <c r="F237" s="531" t="s">
        <v>251</v>
      </c>
      <c r="G237" s="532">
        <v>10</v>
      </c>
      <c r="H237" s="582"/>
      <c r="I237" s="582"/>
      <c r="J237" s="582"/>
      <c r="K237" s="582"/>
      <c r="L237" s="582"/>
      <c r="M237" s="546">
        <f t="shared" si="60"/>
        <v>10</v>
      </c>
      <c r="N237" s="270"/>
      <c r="O237" s="271"/>
      <c r="P237" s="264"/>
      <c r="Q237" s="264"/>
      <c r="R237" s="264"/>
      <c r="S237" s="264"/>
      <c r="T237" s="264"/>
      <c r="U237" s="264"/>
      <c r="V237" s="264"/>
      <c r="W237" s="264"/>
      <c r="X237" s="264"/>
      <c r="Y237" s="264"/>
      <c r="Z237" s="264"/>
      <c r="AA237" s="264"/>
      <c r="AB237" s="264"/>
      <c r="AC237" s="264"/>
      <c r="AD237" s="264"/>
      <c r="AE237" s="264"/>
      <c r="AF237" s="264"/>
      <c r="AG237" s="264"/>
      <c r="AH237" s="264"/>
      <c r="AI237" s="264"/>
      <c r="AJ237" s="264"/>
      <c r="AK237" s="264"/>
      <c r="AL237" s="264"/>
      <c r="AM237" s="264"/>
      <c r="AN237" s="264"/>
      <c r="AO237" s="264"/>
      <c r="AP237" s="264"/>
      <c r="AQ237" s="264"/>
      <c r="AR237" s="264"/>
      <c r="AS237" s="264"/>
    </row>
    <row r="238" spans="1:45" s="169" customFormat="1" ht="18.75" thickBot="1">
      <c r="A238" s="548"/>
      <c r="B238" s="450" t="s">
        <v>154</v>
      </c>
      <c r="C238" s="450"/>
      <c r="D238" s="450"/>
      <c r="E238" s="450"/>
      <c r="F238" s="451" t="s">
        <v>252</v>
      </c>
      <c r="G238" s="452">
        <f t="shared" ref="G238:L238" si="68">SUM(G239:G239)</f>
        <v>0</v>
      </c>
      <c r="H238" s="452">
        <f t="shared" si="68"/>
        <v>0</v>
      </c>
      <c r="I238" s="452">
        <f t="shared" si="68"/>
        <v>0</v>
      </c>
      <c r="J238" s="452">
        <f t="shared" si="68"/>
        <v>0</v>
      </c>
      <c r="K238" s="452">
        <f t="shared" si="68"/>
        <v>0</v>
      </c>
      <c r="L238" s="453">
        <f t="shared" si="68"/>
        <v>0</v>
      </c>
      <c r="M238" s="454">
        <f t="shared" si="60"/>
        <v>0</v>
      </c>
      <c r="N238" s="218"/>
      <c r="O238" s="219"/>
      <c r="P238" s="166"/>
      <c r="Q238" s="166"/>
      <c r="R238" s="166"/>
      <c r="S238" s="166"/>
      <c r="T238" s="166"/>
      <c r="U238" s="166"/>
      <c r="V238" s="166"/>
      <c r="W238" s="166"/>
      <c r="X238" s="166"/>
      <c r="Y238" s="166"/>
      <c r="Z238" s="166"/>
      <c r="AA238" s="166"/>
      <c r="AB238" s="166"/>
      <c r="AC238" s="166"/>
      <c r="AD238" s="166"/>
      <c r="AE238" s="166"/>
      <c r="AF238" s="166"/>
      <c r="AG238" s="166"/>
      <c r="AH238" s="166"/>
      <c r="AI238" s="166"/>
      <c r="AJ238" s="166"/>
      <c r="AK238" s="166"/>
      <c r="AL238" s="166"/>
      <c r="AM238" s="166"/>
      <c r="AN238" s="166"/>
      <c r="AO238" s="166"/>
      <c r="AP238" s="166"/>
      <c r="AQ238" s="166"/>
      <c r="AR238" s="166"/>
      <c r="AS238" s="166"/>
    </row>
    <row r="239" spans="1:45" s="16" customFormat="1" ht="18.75" hidden="1" thickBot="1">
      <c r="A239" s="521"/>
      <c r="B239" s="489"/>
      <c r="C239" s="535" t="s">
        <v>24</v>
      </c>
      <c r="D239" s="535"/>
      <c r="E239" s="535"/>
      <c r="F239" s="451" t="s">
        <v>253</v>
      </c>
      <c r="G239" s="513">
        <v>0</v>
      </c>
      <c r="H239" s="513"/>
      <c r="I239" s="513"/>
      <c r="J239" s="513"/>
      <c r="K239" s="513"/>
      <c r="L239" s="513"/>
      <c r="M239" s="460">
        <f t="shared" si="60"/>
        <v>0</v>
      </c>
      <c r="N239" s="92"/>
      <c r="O239" s="93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</row>
    <row r="240" spans="1:45" s="182" customFormat="1" ht="18.75" thickBot="1">
      <c r="A240" s="466" t="s">
        <v>254</v>
      </c>
      <c r="B240" s="467"/>
      <c r="C240" s="467"/>
      <c r="D240" s="467"/>
      <c r="E240" s="467"/>
      <c r="F240" s="542" t="s">
        <v>255</v>
      </c>
      <c r="G240" s="469">
        <f t="shared" ref="G240:L240" si="69">G241</f>
        <v>0</v>
      </c>
      <c r="H240" s="469">
        <f t="shared" si="69"/>
        <v>0</v>
      </c>
      <c r="I240" s="469">
        <f t="shared" si="69"/>
        <v>0</v>
      </c>
      <c r="J240" s="469">
        <f t="shared" si="69"/>
        <v>0</v>
      </c>
      <c r="K240" s="469">
        <f t="shared" si="69"/>
        <v>0</v>
      </c>
      <c r="L240" s="469">
        <f t="shared" si="69"/>
        <v>0</v>
      </c>
      <c r="M240" s="454">
        <f t="shared" si="60"/>
        <v>0</v>
      </c>
      <c r="N240" s="273"/>
      <c r="O240" s="274"/>
      <c r="P240" s="179"/>
      <c r="Q240" s="179"/>
      <c r="R240" s="179"/>
      <c r="S240" s="179"/>
      <c r="T240" s="179"/>
      <c r="U240" s="179"/>
      <c r="V240" s="179"/>
      <c r="W240" s="179"/>
      <c r="X240" s="179"/>
      <c r="Y240" s="179"/>
      <c r="Z240" s="179"/>
      <c r="AA240" s="179"/>
      <c r="AB240" s="179"/>
      <c r="AC240" s="179"/>
      <c r="AD240" s="179"/>
      <c r="AE240" s="179"/>
      <c r="AF240" s="179"/>
      <c r="AG240" s="179"/>
      <c r="AH240" s="179"/>
      <c r="AI240" s="179"/>
      <c r="AJ240" s="179"/>
      <c r="AK240" s="179"/>
      <c r="AL240" s="179"/>
      <c r="AM240" s="179"/>
      <c r="AN240" s="179"/>
      <c r="AO240" s="179"/>
      <c r="AP240" s="179"/>
      <c r="AQ240" s="179"/>
      <c r="AR240" s="179"/>
      <c r="AS240" s="179"/>
    </row>
    <row r="241" spans="1:45" s="169" customFormat="1" ht="18.75" thickBot="1">
      <c r="A241" s="548"/>
      <c r="B241" s="450" t="s">
        <v>22</v>
      </c>
      <c r="C241" s="450"/>
      <c r="D241" s="450"/>
      <c r="E241" s="450"/>
      <c r="F241" s="451" t="s">
        <v>256</v>
      </c>
      <c r="G241" s="452">
        <f t="shared" ref="G241:L241" si="70">SUM(G242:G242)</f>
        <v>0</v>
      </c>
      <c r="H241" s="452">
        <f t="shared" si="70"/>
        <v>0</v>
      </c>
      <c r="I241" s="452">
        <f>SUM(I242:I242)</f>
        <v>0</v>
      </c>
      <c r="J241" s="452">
        <f t="shared" si="70"/>
        <v>0</v>
      </c>
      <c r="K241" s="452">
        <f t="shared" si="70"/>
        <v>0</v>
      </c>
      <c r="L241" s="453">
        <f t="shared" si="70"/>
        <v>0</v>
      </c>
      <c r="M241" s="454">
        <f t="shared" si="60"/>
        <v>0</v>
      </c>
      <c r="N241" s="183"/>
      <c r="O241" s="184"/>
      <c r="P241" s="166"/>
      <c r="Q241" s="166"/>
      <c r="R241" s="166"/>
      <c r="S241" s="166"/>
      <c r="T241" s="166"/>
      <c r="U241" s="166"/>
      <c r="V241" s="166"/>
      <c r="W241" s="166"/>
      <c r="X241" s="166"/>
      <c r="Y241" s="166"/>
      <c r="Z241" s="166"/>
      <c r="AA241" s="166"/>
      <c r="AB241" s="166"/>
      <c r="AC241" s="166"/>
      <c r="AD241" s="166"/>
      <c r="AE241" s="166"/>
      <c r="AF241" s="166"/>
      <c r="AG241" s="166"/>
      <c r="AH241" s="166"/>
      <c r="AI241" s="166"/>
      <c r="AJ241" s="166"/>
      <c r="AK241" s="166"/>
      <c r="AL241" s="166"/>
      <c r="AM241" s="166"/>
      <c r="AN241" s="166"/>
      <c r="AO241" s="166"/>
      <c r="AP241" s="166"/>
      <c r="AQ241" s="166"/>
      <c r="AR241" s="166"/>
      <c r="AS241" s="166"/>
    </row>
    <row r="242" spans="1:45" s="169" customFormat="1" ht="18.75" hidden="1" thickBot="1">
      <c r="A242" s="576"/>
      <c r="B242" s="456"/>
      <c r="C242" s="457" t="s">
        <v>24</v>
      </c>
      <c r="D242" s="457"/>
      <c r="E242" s="457"/>
      <c r="F242" s="463" t="s">
        <v>257</v>
      </c>
      <c r="G242" s="550">
        <v>0</v>
      </c>
      <c r="H242" s="550"/>
      <c r="I242" s="550"/>
      <c r="J242" s="550"/>
      <c r="K242" s="550"/>
      <c r="L242" s="550"/>
      <c r="M242" s="460">
        <f t="shared" si="60"/>
        <v>0</v>
      </c>
      <c r="N242" s="256"/>
      <c r="O242" s="257"/>
      <c r="P242" s="166"/>
      <c r="Q242" s="166"/>
      <c r="R242" s="166"/>
      <c r="S242" s="166"/>
      <c r="T242" s="166"/>
      <c r="U242" s="166"/>
      <c r="V242" s="166"/>
      <c r="W242" s="166"/>
      <c r="X242" s="166"/>
      <c r="Y242" s="166"/>
      <c r="Z242" s="166"/>
      <c r="AA242" s="166"/>
      <c r="AB242" s="166"/>
      <c r="AC242" s="166"/>
      <c r="AD242" s="166"/>
      <c r="AE242" s="166"/>
      <c r="AF242" s="166"/>
      <c r="AG242" s="166"/>
      <c r="AH242" s="166"/>
      <c r="AI242" s="166"/>
      <c r="AJ242" s="166"/>
      <c r="AK242" s="166"/>
      <c r="AL242" s="166"/>
      <c r="AM242" s="166"/>
      <c r="AN242" s="166"/>
      <c r="AO242" s="166"/>
      <c r="AP242" s="166"/>
      <c r="AQ242" s="166"/>
      <c r="AR242" s="166"/>
      <c r="AS242" s="166"/>
    </row>
    <row r="243" spans="1:45" s="182" customFormat="1" ht="18.75" thickBot="1">
      <c r="A243" s="540" t="s">
        <v>258</v>
      </c>
      <c r="B243" s="541"/>
      <c r="C243" s="541"/>
      <c r="D243" s="541"/>
      <c r="E243" s="541"/>
      <c r="F243" s="468" t="s">
        <v>259</v>
      </c>
      <c r="G243" s="469">
        <f t="shared" ref="G243:L243" si="71">G244+G247</f>
        <v>30034</v>
      </c>
      <c r="H243" s="469">
        <f t="shared" si="71"/>
        <v>141943</v>
      </c>
      <c r="I243" s="469">
        <f t="shared" si="71"/>
        <v>0</v>
      </c>
      <c r="J243" s="469">
        <f t="shared" si="71"/>
        <v>0</v>
      </c>
      <c r="K243" s="469">
        <f t="shared" si="71"/>
        <v>0</v>
      </c>
      <c r="L243" s="480">
        <f t="shared" si="71"/>
        <v>0</v>
      </c>
      <c r="M243" s="559">
        <f t="shared" si="60"/>
        <v>171977</v>
      </c>
      <c r="N243" s="180"/>
      <c r="O243" s="181"/>
      <c r="P243" s="179"/>
      <c r="Q243" s="179"/>
      <c r="R243" s="179"/>
      <c r="S243" s="179"/>
      <c r="T243" s="179"/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179"/>
    </row>
    <row r="244" spans="1:45" s="169" customFormat="1" ht="18.75" thickBot="1">
      <c r="A244" s="548"/>
      <c r="B244" s="450" t="s">
        <v>22</v>
      </c>
      <c r="C244" s="450"/>
      <c r="D244" s="450"/>
      <c r="E244" s="450"/>
      <c r="F244" s="451" t="s">
        <v>260</v>
      </c>
      <c r="G244" s="452">
        <f t="shared" ref="G244:L244" si="72">SUM(G245:G246)</f>
        <v>30034</v>
      </c>
      <c r="H244" s="452">
        <f t="shared" si="72"/>
        <v>0</v>
      </c>
      <c r="I244" s="452">
        <f t="shared" si="72"/>
        <v>0</v>
      </c>
      <c r="J244" s="452">
        <f t="shared" si="72"/>
        <v>0</v>
      </c>
      <c r="K244" s="452">
        <f t="shared" si="72"/>
        <v>0</v>
      </c>
      <c r="L244" s="453">
        <f t="shared" si="72"/>
        <v>0</v>
      </c>
      <c r="M244" s="559">
        <f t="shared" si="60"/>
        <v>30034</v>
      </c>
      <c r="N244" s="183"/>
      <c r="O244" s="184"/>
      <c r="P244" s="166"/>
      <c r="Q244" s="166"/>
      <c r="R244" s="166"/>
      <c r="S244" s="166"/>
      <c r="T244" s="166"/>
      <c r="U244" s="166"/>
      <c r="V244" s="166"/>
      <c r="W244" s="166"/>
      <c r="X244" s="166"/>
      <c r="Y244" s="166"/>
      <c r="Z244" s="166"/>
      <c r="AA244" s="166"/>
      <c r="AB244" s="166"/>
      <c r="AC244" s="166"/>
      <c r="AD244" s="166"/>
      <c r="AE244" s="166"/>
      <c r="AF244" s="166"/>
      <c r="AG244" s="166"/>
      <c r="AH244" s="166"/>
      <c r="AI244" s="166"/>
      <c r="AJ244" s="166"/>
      <c r="AK244" s="166"/>
      <c r="AL244" s="166"/>
      <c r="AM244" s="166"/>
      <c r="AN244" s="166"/>
      <c r="AO244" s="166"/>
      <c r="AP244" s="166"/>
      <c r="AQ244" s="166"/>
      <c r="AR244" s="166"/>
      <c r="AS244" s="166"/>
    </row>
    <row r="245" spans="1:45" s="267" customFormat="1" ht="18.75" hidden="1" thickBot="1">
      <c r="A245" s="576"/>
      <c r="B245" s="457"/>
      <c r="C245" s="457" t="s">
        <v>24</v>
      </c>
      <c r="D245" s="457"/>
      <c r="E245" s="457"/>
      <c r="F245" s="451" t="s">
        <v>261</v>
      </c>
      <c r="G245" s="520">
        <v>10</v>
      </c>
      <c r="H245" s="452"/>
      <c r="I245" s="452"/>
      <c r="J245" s="452"/>
      <c r="K245" s="452"/>
      <c r="L245" s="452"/>
      <c r="M245" s="559">
        <f t="shared" si="60"/>
        <v>10</v>
      </c>
      <c r="N245" s="265"/>
      <c r="O245" s="266"/>
      <c r="P245" s="264"/>
      <c r="Q245" s="264"/>
      <c r="R245" s="264"/>
      <c r="S245" s="264"/>
      <c r="T245" s="264"/>
      <c r="U245" s="264"/>
      <c r="V245" s="264"/>
      <c r="W245" s="264"/>
      <c r="X245" s="264"/>
      <c r="Y245" s="264"/>
      <c r="Z245" s="264"/>
      <c r="AA245" s="264"/>
      <c r="AB245" s="264"/>
      <c r="AC245" s="264"/>
      <c r="AD245" s="264"/>
      <c r="AE245" s="264"/>
      <c r="AF245" s="264"/>
      <c r="AG245" s="264"/>
      <c r="AH245" s="264"/>
      <c r="AI245" s="264"/>
      <c r="AJ245" s="264"/>
      <c r="AK245" s="264"/>
      <c r="AL245" s="264"/>
      <c r="AM245" s="264"/>
      <c r="AN245" s="264"/>
      <c r="AO245" s="264"/>
      <c r="AP245" s="264"/>
      <c r="AQ245" s="264"/>
      <c r="AR245" s="264"/>
      <c r="AS245" s="264"/>
    </row>
    <row r="246" spans="1:45" s="267" customFormat="1" ht="18.75" hidden="1" thickBot="1">
      <c r="A246" s="560"/>
      <c r="B246" s="535"/>
      <c r="C246" s="535" t="s">
        <v>27</v>
      </c>
      <c r="D246" s="535"/>
      <c r="E246" s="535"/>
      <c r="F246" s="451" t="s">
        <v>262</v>
      </c>
      <c r="G246" s="520">
        <v>30024</v>
      </c>
      <c r="H246" s="452"/>
      <c r="I246" s="452"/>
      <c r="J246" s="452"/>
      <c r="K246" s="452"/>
      <c r="L246" s="452"/>
      <c r="M246" s="559">
        <f t="shared" si="60"/>
        <v>30024</v>
      </c>
      <c r="N246" s="276"/>
      <c r="O246" s="277"/>
      <c r="P246" s="264"/>
      <c r="Q246" s="264"/>
      <c r="R246" s="264"/>
      <c r="S246" s="264"/>
      <c r="T246" s="264"/>
      <c r="U246" s="264"/>
      <c r="V246" s="264"/>
      <c r="W246" s="264"/>
      <c r="X246" s="264"/>
      <c r="Y246" s="264"/>
      <c r="Z246" s="264"/>
      <c r="AA246" s="264"/>
      <c r="AB246" s="264"/>
      <c r="AC246" s="264"/>
      <c r="AD246" s="264"/>
      <c r="AE246" s="264"/>
      <c r="AF246" s="264"/>
      <c r="AG246" s="264"/>
      <c r="AH246" s="264"/>
      <c r="AI246" s="264"/>
      <c r="AJ246" s="264"/>
      <c r="AK246" s="264"/>
      <c r="AL246" s="264"/>
      <c r="AM246" s="264"/>
      <c r="AN246" s="264"/>
      <c r="AO246" s="264"/>
      <c r="AP246" s="264"/>
      <c r="AQ246" s="264"/>
      <c r="AR246" s="264"/>
      <c r="AS246" s="264"/>
    </row>
    <row r="247" spans="1:45" s="169" customFormat="1" ht="18.75" thickBot="1">
      <c r="A247" s="548"/>
      <c r="B247" s="450" t="s">
        <v>82</v>
      </c>
      <c r="C247" s="450"/>
      <c r="D247" s="450"/>
      <c r="E247" s="450"/>
      <c r="F247" s="451" t="s">
        <v>263</v>
      </c>
      <c r="G247" s="452">
        <f>G248+G249</f>
        <v>0</v>
      </c>
      <c r="H247" s="452">
        <f>SUM(H248:H249)</f>
        <v>141943</v>
      </c>
      <c r="I247" s="452">
        <f>SUM(I248:I249)</f>
        <v>0</v>
      </c>
      <c r="J247" s="452">
        <f>SUM(J248:J249)</f>
        <v>0</v>
      </c>
      <c r="K247" s="452">
        <f>SUM(K248:K249)</f>
        <v>0</v>
      </c>
      <c r="L247" s="453">
        <f>SUM(L248:L249)</f>
        <v>0</v>
      </c>
      <c r="M247" s="559">
        <f t="shared" si="60"/>
        <v>141943</v>
      </c>
      <c r="N247" s="167"/>
      <c r="O247" s="168"/>
      <c r="P247" s="166"/>
      <c r="Q247" s="166"/>
      <c r="R247" s="166"/>
      <c r="S247" s="166"/>
      <c r="T247" s="166"/>
      <c r="U247" s="166"/>
      <c r="V247" s="166"/>
      <c r="W247" s="166"/>
      <c r="X247" s="166"/>
      <c r="Y247" s="166"/>
      <c r="Z247" s="166"/>
      <c r="AA247" s="166"/>
      <c r="AB247" s="166"/>
      <c r="AC247" s="166"/>
      <c r="AD247" s="166"/>
      <c r="AE247" s="166"/>
      <c r="AF247" s="166"/>
      <c r="AG247" s="166"/>
      <c r="AH247" s="166"/>
      <c r="AI247" s="166"/>
      <c r="AJ247" s="166"/>
      <c r="AK247" s="166"/>
      <c r="AL247" s="166"/>
      <c r="AM247" s="166"/>
      <c r="AN247" s="166"/>
      <c r="AO247" s="166"/>
      <c r="AP247" s="166"/>
      <c r="AQ247" s="166"/>
      <c r="AR247" s="166"/>
      <c r="AS247" s="166"/>
    </row>
    <row r="248" spans="1:45" s="267" customFormat="1" ht="18.75" hidden="1" thickBot="1">
      <c r="A248" s="549"/>
      <c r="B248" s="472"/>
      <c r="C248" s="472" t="s">
        <v>24</v>
      </c>
      <c r="D248" s="472"/>
      <c r="E248" s="472"/>
      <c r="F248" s="451" t="s">
        <v>264</v>
      </c>
      <c r="G248" s="520">
        <v>0</v>
      </c>
      <c r="H248" s="452"/>
      <c r="I248" s="452"/>
      <c r="J248" s="452"/>
      <c r="K248" s="452"/>
      <c r="L248" s="452"/>
      <c r="M248" s="559">
        <f t="shared" si="60"/>
        <v>0</v>
      </c>
      <c r="N248" s="276"/>
      <c r="O248" s="277"/>
      <c r="P248" s="264"/>
      <c r="Q248" s="264"/>
      <c r="R248" s="264"/>
      <c r="S248" s="264"/>
      <c r="T248" s="264"/>
      <c r="U248" s="264"/>
      <c r="V248" s="264"/>
      <c r="W248" s="264"/>
      <c r="X248" s="264"/>
      <c r="Y248" s="264"/>
      <c r="Z248" s="264"/>
      <c r="AA248" s="264"/>
      <c r="AB248" s="264"/>
      <c r="AC248" s="264"/>
      <c r="AD248" s="264"/>
      <c r="AE248" s="264"/>
      <c r="AF248" s="264"/>
      <c r="AG248" s="264"/>
      <c r="AH248" s="264"/>
      <c r="AI248" s="264"/>
      <c r="AJ248" s="264"/>
      <c r="AK248" s="264"/>
      <c r="AL248" s="264"/>
      <c r="AM248" s="264"/>
      <c r="AN248" s="264"/>
      <c r="AO248" s="264"/>
      <c r="AP248" s="264"/>
      <c r="AQ248" s="264"/>
      <c r="AR248" s="264"/>
      <c r="AS248" s="264"/>
    </row>
    <row r="249" spans="1:45" s="267" customFormat="1" ht="18.75" hidden="1" thickBot="1">
      <c r="A249" s="578"/>
      <c r="B249" s="525"/>
      <c r="C249" s="525" t="s">
        <v>30</v>
      </c>
      <c r="D249" s="525"/>
      <c r="E249" s="525"/>
      <c r="F249" s="451" t="s">
        <v>265</v>
      </c>
      <c r="G249" s="452"/>
      <c r="H249" s="520">
        <v>141943</v>
      </c>
      <c r="I249" s="452"/>
      <c r="J249" s="452"/>
      <c r="K249" s="452"/>
      <c r="L249" s="452"/>
      <c r="M249" s="559">
        <f t="shared" si="60"/>
        <v>141943</v>
      </c>
      <c r="N249" s="281"/>
      <c r="O249" s="282"/>
      <c r="P249" s="264"/>
      <c r="Q249" s="264"/>
      <c r="R249" s="264"/>
      <c r="S249" s="264"/>
      <c r="T249" s="264"/>
      <c r="U249" s="264"/>
      <c r="V249" s="264"/>
      <c r="W249" s="264"/>
      <c r="X249" s="264"/>
      <c r="Y249" s="264"/>
      <c r="Z249" s="264"/>
      <c r="AA249" s="264"/>
      <c r="AB249" s="264"/>
      <c r="AC249" s="264"/>
      <c r="AD249" s="264"/>
      <c r="AE249" s="264"/>
      <c r="AF249" s="264"/>
      <c r="AG249" s="264"/>
      <c r="AH249" s="264"/>
      <c r="AI249" s="264"/>
      <c r="AJ249" s="264"/>
      <c r="AK249" s="264"/>
      <c r="AL249" s="264"/>
      <c r="AM249" s="264"/>
      <c r="AN249" s="264"/>
      <c r="AO249" s="264"/>
      <c r="AP249" s="264"/>
      <c r="AQ249" s="264"/>
      <c r="AR249" s="264"/>
      <c r="AS249" s="264"/>
    </row>
    <row r="250" spans="1:45" s="182" customFormat="1" ht="18.75" thickBot="1">
      <c r="A250" s="540" t="s">
        <v>266</v>
      </c>
      <c r="B250" s="541"/>
      <c r="C250" s="541"/>
      <c r="D250" s="541"/>
      <c r="E250" s="541"/>
      <c r="F250" s="468" t="s">
        <v>267</v>
      </c>
      <c r="G250" s="469">
        <f>G251</f>
        <v>10</v>
      </c>
      <c r="H250" s="469">
        <f>H252</f>
        <v>10</v>
      </c>
      <c r="I250" s="469">
        <f>I252</f>
        <v>0</v>
      </c>
      <c r="J250" s="469">
        <f>J252</f>
        <v>0</v>
      </c>
      <c r="K250" s="469">
        <f>K252</f>
        <v>0</v>
      </c>
      <c r="L250" s="469">
        <f>L252</f>
        <v>0</v>
      </c>
      <c r="M250" s="559">
        <f t="shared" si="60"/>
        <v>20</v>
      </c>
      <c r="N250" s="243"/>
      <c r="O250" s="244"/>
      <c r="P250" s="179"/>
      <c r="Q250" s="179"/>
      <c r="R250" s="179"/>
      <c r="S250" s="179"/>
      <c r="T250" s="179"/>
      <c r="U250" s="179"/>
      <c r="V250" s="179"/>
      <c r="W250" s="179"/>
      <c r="X250" s="179"/>
      <c r="Y250" s="179"/>
      <c r="Z250" s="179"/>
      <c r="AA250" s="179"/>
      <c r="AB250" s="179"/>
      <c r="AC250" s="179"/>
      <c r="AD250" s="179"/>
      <c r="AE250" s="179"/>
      <c r="AF250" s="179"/>
      <c r="AG250" s="179"/>
      <c r="AH250" s="179"/>
      <c r="AI250" s="179"/>
      <c r="AJ250" s="179"/>
      <c r="AK250" s="179"/>
      <c r="AL250" s="179"/>
      <c r="AM250" s="179"/>
      <c r="AN250" s="179"/>
      <c r="AO250" s="179"/>
      <c r="AP250" s="179"/>
      <c r="AQ250" s="179"/>
      <c r="AR250" s="179"/>
      <c r="AS250" s="179"/>
    </row>
    <row r="251" spans="1:45" s="169" customFormat="1" ht="18.75" thickBot="1">
      <c r="A251" s="553"/>
      <c r="B251" s="538" t="s">
        <v>99</v>
      </c>
      <c r="C251" s="538"/>
      <c r="D251" s="538"/>
      <c r="E251" s="538"/>
      <c r="F251" s="451" t="s">
        <v>205</v>
      </c>
      <c r="G251" s="452">
        <f>G252+G254</f>
        <v>10</v>
      </c>
      <c r="H251" s="452">
        <f>H252</f>
        <v>10</v>
      </c>
      <c r="I251" s="452">
        <f>I252</f>
        <v>0</v>
      </c>
      <c r="J251" s="452">
        <f>J252</f>
        <v>0</v>
      </c>
      <c r="K251" s="452">
        <f>K252</f>
        <v>0</v>
      </c>
      <c r="L251" s="452">
        <f>L252</f>
        <v>0</v>
      </c>
      <c r="M251" s="559">
        <f t="shared" si="60"/>
        <v>20</v>
      </c>
      <c r="N251" s="167"/>
      <c r="O251" s="168"/>
      <c r="P251" s="166"/>
      <c r="Q251" s="166"/>
      <c r="R251" s="166"/>
      <c r="S251" s="166"/>
      <c r="T251" s="166"/>
      <c r="U251" s="166"/>
      <c r="V251" s="166"/>
      <c r="W251" s="166"/>
      <c r="X251" s="166"/>
      <c r="Y251" s="166"/>
      <c r="Z251" s="166"/>
      <c r="AA251" s="166"/>
      <c r="AB251" s="166"/>
      <c r="AC251" s="166"/>
      <c r="AD251" s="166"/>
      <c r="AE251" s="166"/>
      <c r="AF251" s="166"/>
      <c r="AG251" s="166"/>
      <c r="AH251" s="166"/>
      <c r="AI251" s="166"/>
      <c r="AJ251" s="166"/>
      <c r="AK251" s="166"/>
      <c r="AL251" s="166"/>
      <c r="AM251" s="166"/>
      <c r="AN251" s="166"/>
      <c r="AO251" s="166"/>
      <c r="AP251" s="166"/>
      <c r="AQ251" s="166"/>
      <c r="AR251" s="166"/>
      <c r="AS251" s="166"/>
    </row>
    <row r="252" spans="1:45" s="169" customFormat="1" ht="18.75" thickBot="1">
      <c r="A252" s="583"/>
      <c r="B252" s="462"/>
      <c r="C252" s="462" t="s">
        <v>24</v>
      </c>
      <c r="D252" s="462"/>
      <c r="E252" s="462"/>
      <c r="F252" s="463" t="s">
        <v>268</v>
      </c>
      <c r="G252" s="550">
        <f t="shared" ref="G252:L252" si="73">SUM(G253:G253)</f>
        <v>0</v>
      </c>
      <c r="H252" s="550">
        <f t="shared" si="73"/>
        <v>10</v>
      </c>
      <c r="I252" s="550">
        <f t="shared" si="73"/>
        <v>0</v>
      </c>
      <c r="J252" s="550">
        <f t="shared" si="73"/>
        <v>0</v>
      </c>
      <c r="K252" s="550">
        <f t="shared" si="73"/>
        <v>0</v>
      </c>
      <c r="L252" s="550">
        <f t="shared" si="73"/>
        <v>0</v>
      </c>
      <c r="M252" s="460">
        <f t="shared" si="60"/>
        <v>10</v>
      </c>
      <c r="N252" s="167"/>
      <c r="O252" s="168"/>
      <c r="P252" s="166"/>
      <c r="Q252" s="166"/>
      <c r="R252" s="166"/>
      <c r="S252" s="166"/>
      <c r="T252" s="166"/>
      <c r="U252" s="166"/>
      <c r="V252" s="166"/>
      <c r="W252" s="166"/>
      <c r="X252" s="166"/>
      <c r="Y252" s="166"/>
      <c r="Z252" s="166"/>
      <c r="AA252" s="166"/>
      <c r="AB252" s="166"/>
      <c r="AC252" s="166"/>
      <c r="AD252" s="166"/>
      <c r="AE252" s="166"/>
      <c r="AF252" s="166"/>
      <c r="AG252" s="166"/>
      <c r="AH252" s="166"/>
      <c r="AI252" s="166"/>
      <c r="AJ252" s="166"/>
      <c r="AK252" s="166"/>
      <c r="AL252" s="166"/>
      <c r="AM252" s="166"/>
      <c r="AN252" s="166"/>
      <c r="AO252" s="166"/>
      <c r="AP252" s="166"/>
      <c r="AQ252" s="166"/>
      <c r="AR252" s="166"/>
      <c r="AS252" s="166"/>
    </row>
    <row r="253" spans="1:45" s="169" customFormat="1" ht="18.75" thickBot="1">
      <c r="A253" s="560"/>
      <c r="B253" s="535"/>
      <c r="C253" s="535"/>
      <c r="D253" s="489" t="s">
        <v>24</v>
      </c>
      <c r="E253" s="489"/>
      <c r="F253" s="584" t="s">
        <v>269</v>
      </c>
      <c r="G253" s="585"/>
      <c r="H253" s="586">
        <v>10</v>
      </c>
      <c r="I253" s="585"/>
      <c r="J253" s="585"/>
      <c r="K253" s="585"/>
      <c r="L253" s="585"/>
      <c r="M253" s="546">
        <f t="shared" si="60"/>
        <v>10</v>
      </c>
      <c r="N253" s="167"/>
      <c r="O253" s="168"/>
      <c r="P253" s="166"/>
      <c r="Q253" s="166"/>
      <c r="R253" s="166"/>
      <c r="S253" s="166"/>
      <c r="T253" s="166"/>
      <c r="U253" s="166"/>
      <c r="V253" s="166"/>
      <c r="W253" s="166"/>
      <c r="X253" s="166"/>
      <c r="Y253" s="166"/>
      <c r="Z253" s="166"/>
      <c r="AA253" s="166"/>
      <c r="AB253" s="166"/>
      <c r="AC253" s="166"/>
      <c r="AD253" s="166"/>
      <c r="AE253" s="166"/>
      <c r="AF253" s="166"/>
      <c r="AG253" s="166"/>
      <c r="AH253" s="166"/>
      <c r="AI253" s="166"/>
      <c r="AJ253" s="166"/>
      <c r="AK253" s="166"/>
      <c r="AL253" s="166"/>
      <c r="AM253" s="166"/>
      <c r="AN253" s="166"/>
      <c r="AO253" s="166"/>
      <c r="AP253" s="166"/>
      <c r="AQ253" s="166"/>
      <c r="AR253" s="166"/>
      <c r="AS253" s="166"/>
    </row>
    <row r="254" spans="1:45" s="169" customFormat="1" ht="18.75" thickBot="1">
      <c r="A254" s="560"/>
      <c r="B254" s="535"/>
      <c r="C254" s="535" t="s">
        <v>220</v>
      </c>
      <c r="D254" s="489"/>
      <c r="E254" s="489"/>
      <c r="F254" s="539" t="s">
        <v>270</v>
      </c>
      <c r="G254" s="554">
        <v>10</v>
      </c>
      <c r="H254" s="554"/>
      <c r="I254" s="554"/>
      <c r="J254" s="554"/>
      <c r="K254" s="554"/>
      <c r="L254" s="554"/>
      <c r="M254" s="546">
        <f t="shared" si="60"/>
        <v>10</v>
      </c>
      <c r="N254" s="167"/>
      <c r="O254" s="168"/>
      <c r="P254" s="166"/>
      <c r="Q254" s="166"/>
      <c r="R254" s="166"/>
      <c r="S254" s="166"/>
      <c r="T254" s="166"/>
      <c r="U254" s="166"/>
      <c r="V254" s="166"/>
      <c r="W254" s="166"/>
      <c r="X254" s="166"/>
      <c r="Y254" s="166"/>
      <c r="Z254" s="166"/>
      <c r="AA254" s="166"/>
      <c r="AB254" s="166"/>
      <c r="AC254" s="166"/>
      <c r="AD254" s="166"/>
      <c r="AE254" s="166"/>
      <c r="AF254" s="166"/>
      <c r="AG254" s="166"/>
      <c r="AH254" s="166"/>
      <c r="AI254" s="166"/>
      <c r="AJ254" s="166"/>
      <c r="AK254" s="166"/>
      <c r="AL254" s="166"/>
      <c r="AM254" s="166"/>
      <c r="AN254" s="166"/>
      <c r="AO254" s="166"/>
      <c r="AP254" s="166"/>
      <c r="AQ254" s="166"/>
      <c r="AR254" s="166"/>
      <c r="AS254" s="166"/>
    </row>
    <row r="255" spans="1:45" s="34" customFormat="1" ht="18.75" thickBot="1">
      <c r="A255" s="466" t="s">
        <v>271</v>
      </c>
      <c r="B255" s="467"/>
      <c r="C255" s="467"/>
      <c r="D255" s="467"/>
      <c r="E255" s="467"/>
      <c r="F255" s="468" t="s">
        <v>272</v>
      </c>
      <c r="G255" s="469">
        <f t="shared" ref="G255:L255" si="74">G256</f>
        <v>10</v>
      </c>
      <c r="H255" s="469">
        <f t="shared" si="74"/>
        <v>0</v>
      </c>
      <c r="I255" s="469">
        <f t="shared" si="74"/>
        <v>0</v>
      </c>
      <c r="J255" s="469">
        <f t="shared" si="74"/>
        <v>0</v>
      </c>
      <c r="K255" s="469">
        <f t="shared" si="74"/>
        <v>0</v>
      </c>
      <c r="L255" s="469">
        <f t="shared" si="74"/>
        <v>0</v>
      </c>
      <c r="M255" s="454">
        <f t="shared" si="60"/>
        <v>10</v>
      </c>
      <c r="N255" s="287"/>
      <c r="O255" s="33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</row>
    <row r="256" spans="1:45" s="169" customFormat="1" ht="18.75" thickBot="1">
      <c r="A256" s="548"/>
      <c r="B256" s="450" t="s">
        <v>154</v>
      </c>
      <c r="C256" s="450"/>
      <c r="D256" s="450"/>
      <c r="E256" s="450"/>
      <c r="F256" s="451" t="s">
        <v>273</v>
      </c>
      <c r="G256" s="520">
        <v>10</v>
      </c>
      <c r="H256" s="452"/>
      <c r="I256" s="452"/>
      <c r="J256" s="452"/>
      <c r="K256" s="452"/>
      <c r="L256" s="453"/>
      <c r="M256" s="454">
        <f t="shared" si="60"/>
        <v>10</v>
      </c>
      <c r="N256" s="183">
        <v>671917</v>
      </c>
      <c r="O256" s="184"/>
      <c r="P256" s="166"/>
      <c r="Q256" s="166"/>
      <c r="R256" s="166"/>
      <c r="S256" s="166"/>
      <c r="T256" s="166"/>
      <c r="U256" s="166"/>
      <c r="V256" s="166"/>
      <c r="W256" s="166"/>
      <c r="X256" s="166"/>
      <c r="Y256" s="166"/>
      <c r="Z256" s="166"/>
      <c r="AA256" s="166"/>
      <c r="AB256" s="166"/>
      <c r="AC256" s="166"/>
      <c r="AD256" s="166"/>
      <c r="AE256" s="166"/>
      <c r="AF256" s="166"/>
      <c r="AG256" s="166"/>
      <c r="AH256" s="166"/>
      <c r="AI256" s="166"/>
      <c r="AJ256" s="166"/>
      <c r="AK256" s="166"/>
      <c r="AL256" s="166"/>
      <c r="AM256" s="166"/>
      <c r="AN256" s="166"/>
      <c r="AO256" s="166"/>
      <c r="AP256" s="166"/>
      <c r="AQ256" s="166"/>
      <c r="AR256" s="166"/>
      <c r="AS256" s="166"/>
    </row>
    <row r="257" spans="1:45" s="169" customFormat="1" ht="18.75" thickBot="1">
      <c r="A257" s="540" t="s">
        <v>274</v>
      </c>
      <c r="B257" s="587"/>
      <c r="C257" s="587"/>
      <c r="D257" s="587"/>
      <c r="E257" s="587"/>
      <c r="F257" s="542" t="s">
        <v>275</v>
      </c>
      <c r="G257" s="452">
        <v>10</v>
      </c>
      <c r="H257" s="452"/>
      <c r="I257" s="452"/>
      <c r="J257" s="452"/>
      <c r="K257" s="452"/>
      <c r="L257" s="452"/>
      <c r="M257" s="454">
        <f t="shared" si="60"/>
        <v>10</v>
      </c>
      <c r="N257" s="218"/>
      <c r="O257" s="219"/>
      <c r="P257" s="166"/>
      <c r="Q257" s="166"/>
      <c r="R257" s="166"/>
      <c r="S257" s="166"/>
      <c r="T257" s="166"/>
      <c r="U257" s="166"/>
      <c r="V257" s="166"/>
      <c r="W257" s="166"/>
      <c r="X257" s="166"/>
      <c r="Y257" s="166"/>
      <c r="Z257" s="166"/>
      <c r="AA257" s="166"/>
      <c r="AB257" s="166"/>
      <c r="AC257" s="166"/>
      <c r="AD257" s="166"/>
      <c r="AE257" s="166"/>
      <c r="AF257" s="166"/>
      <c r="AG257" s="166"/>
      <c r="AH257" s="166"/>
      <c r="AI257" s="166"/>
      <c r="AJ257" s="166"/>
      <c r="AK257" s="166"/>
      <c r="AL257" s="166"/>
      <c r="AM257" s="166"/>
      <c r="AN257" s="166"/>
      <c r="AO257" s="166"/>
      <c r="AP257" s="166"/>
      <c r="AQ257" s="166"/>
      <c r="AR257" s="166"/>
      <c r="AS257" s="166"/>
    </row>
    <row r="258" spans="1:45" s="160" customFormat="1" ht="21.75" thickBot="1">
      <c r="A258" s="289"/>
      <c r="B258" s="290"/>
      <c r="C258" s="291"/>
      <c r="D258" s="291"/>
      <c r="E258" s="291"/>
      <c r="F258" s="292" t="s">
        <v>276</v>
      </c>
      <c r="G258" s="293">
        <f t="shared" ref="G258:L258" si="75">G14+G116+G186+G192+G218+G220+G226+G240+G243+G250+G255+G257</f>
        <v>1105038</v>
      </c>
      <c r="H258" s="293">
        <f t="shared" si="75"/>
        <v>392153</v>
      </c>
      <c r="I258" s="293">
        <f t="shared" si="75"/>
        <v>48000</v>
      </c>
      <c r="J258" s="293">
        <f t="shared" si="75"/>
        <v>84310</v>
      </c>
      <c r="K258" s="293">
        <f t="shared" si="75"/>
        <v>11825</v>
      </c>
      <c r="L258" s="294">
        <f t="shared" si="75"/>
        <v>8100</v>
      </c>
      <c r="M258" s="295">
        <f t="shared" si="60"/>
        <v>1649426</v>
      </c>
      <c r="N258" s="296"/>
      <c r="O258" s="297"/>
      <c r="P258" s="155"/>
      <c r="Q258" s="155"/>
      <c r="R258" s="155"/>
      <c r="S258" s="155"/>
      <c r="T258" s="155"/>
      <c r="U258" s="155"/>
      <c r="V258" s="155"/>
      <c r="W258" s="155"/>
      <c r="X258" s="155"/>
      <c r="Y258" s="155"/>
      <c r="Z258" s="155"/>
      <c r="AA258" s="155"/>
      <c r="AB258" s="155"/>
      <c r="AC258" s="155"/>
      <c r="AD258" s="155"/>
      <c r="AE258" s="155"/>
      <c r="AF258" s="155"/>
      <c r="AG258" s="155"/>
      <c r="AH258" s="155"/>
      <c r="AI258" s="155"/>
      <c r="AJ258" s="155"/>
      <c r="AK258" s="155"/>
      <c r="AL258" s="155"/>
      <c r="AM258" s="155"/>
      <c r="AN258" s="155"/>
      <c r="AO258" s="155"/>
      <c r="AP258" s="155"/>
      <c r="AQ258" s="155"/>
      <c r="AR258" s="155"/>
      <c r="AS258" s="155"/>
    </row>
    <row r="259" spans="1:45" s="16" customFormat="1">
      <c r="A259" s="298"/>
      <c r="B259" s="298"/>
      <c r="C259" s="299"/>
      <c r="D259" s="300"/>
      <c r="E259" s="300"/>
      <c r="F259" s="1"/>
      <c r="G259" s="301"/>
      <c r="H259" s="9"/>
      <c r="I259" s="9"/>
      <c r="J259" s="1"/>
      <c r="K259" s="9"/>
      <c r="L259" s="9"/>
      <c r="M259" s="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</row>
    <row r="260" spans="1:45" s="16" customFormat="1">
      <c r="A260" s="298"/>
      <c r="B260" s="298"/>
      <c r="C260" s="299"/>
      <c r="D260" s="300"/>
      <c r="E260" s="300"/>
      <c r="F260" s="1"/>
      <c r="G260" s="301"/>
      <c r="H260" s="9"/>
      <c r="I260" s="9"/>
      <c r="J260" s="1"/>
      <c r="K260" s="9"/>
      <c r="L260" s="9"/>
      <c r="M260" s="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</row>
    <row r="261" spans="1:45" s="16" customFormat="1">
      <c r="A261" s="298"/>
      <c r="B261" s="298"/>
      <c r="C261" s="299"/>
      <c r="D261" s="300"/>
      <c r="E261" s="300"/>
      <c r="F261" s="1"/>
      <c r="G261" s="301"/>
      <c r="H261" s="9"/>
      <c r="I261" s="9"/>
      <c r="J261" s="1"/>
      <c r="K261" s="9"/>
      <c r="L261" s="9"/>
      <c r="M261" s="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</row>
    <row r="262" spans="1:45" s="16" customFormat="1">
      <c r="A262" s="298"/>
      <c r="B262" s="298"/>
      <c r="C262" s="299"/>
      <c r="D262" s="300"/>
      <c r="E262" s="300"/>
      <c r="F262" s="1"/>
      <c r="G262" s="301"/>
      <c r="H262" s="9"/>
      <c r="I262" s="9"/>
      <c r="J262" s="1"/>
      <c r="K262" s="9"/>
      <c r="L262" s="9"/>
      <c r="M262" s="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</row>
    <row r="263" spans="1:45">
      <c r="A263" s="298"/>
      <c r="B263" s="298"/>
      <c r="C263" s="299"/>
      <c r="D263" s="300"/>
      <c r="E263" s="300"/>
    </row>
    <row r="264" spans="1:45">
      <c r="A264" s="298"/>
      <c r="B264" s="298"/>
      <c r="C264" s="299"/>
      <c r="D264" s="300"/>
      <c r="E264" s="300"/>
    </row>
    <row r="265" spans="1:45">
      <c r="A265" s="298"/>
      <c r="B265" s="298"/>
      <c r="C265" s="299"/>
      <c r="D265" s="300"/>
      <c r="E265" s="300"/>
    </row>
    <row r="266" spans="1:45">
      <c r="A266" s="298"/>
      <c r="B266" s="298"/>
      <c r="C266" s="299"/>
      <c r="D266" s="300"/>
      <c r="E266" s="300"/>
    </row>
    <row r="267" spans="1:45">
      <c r="A267" s="298"/>
      <c r="B267" s="298"/>
      <c r="C267" s="299"/>
      <c r="D267" s="300"/>
      <c r="E267" s="300"/>
    </row>
    <row r="268" spans="1:45">
      <c r="A268" s="298"/>
      <c r="B268" s="298"/>
      <c r="C268" s="299"/>
      <c r="D268" s="300"/>
      <c r="E268" s="300"/>
    </row>
    <row r="269" spans="1:45">
      <c r="A269" s="298"/>
      <c r="B269" s="298"/>
      <c r="C269" s="299"/>
      <c r="D269" s="300"/>
      <c r="E269" s="300"/>
    </row>
    <row r="270" spans="1:45">
      <c r="A270" s="298"/>
      <c r="B270" s="298"/>
      <c r="C270" s="299"/>
      <c r="D270" s="300"/>
      <c r="E270" s="300"/>
    </row>
    <row r="271" spans="1:45">
      <c r="A271" s="298"/>
      <c r="B271" s="298"/>
      <c r="C271" s="299"/>
      <c r="D271" s="300"/>
      <c r="E271" s="300"/>
    </row>
    <row r="272" spans="1:45">
      <c r="A272" s="298"/>
      <c r="B272" s="298"/>
      <c r="C272" s="299"/>
      <c r="D272" s="300"/>
      <c r="E272" s="300"/>
    </row>
    <row r="273" spans="1:5">
      <c r="A273" s="298"/>
      <c r="B273" s="298"/>
      <c r="C273" s="299"/>
      <c r="D273" s="300"/>
      <c r="E273" s="300"/>
    </row>
    <row r="274" spans="1:5">
      <c r="A274" s="298"/>
      <c r="B274" s="298"/>
      <c r="C274" s="299"/>
      <c r="D274" s="300"/>
      <c r="E274" s="300"/>
    </row>
    <row r="275" spans="1:5">
      <c r="A275" s="298"/>
      <c r="B275" s="298"/>
      <c r="C275" s="299"/>
      <c r="D275" s="300"/>
      <c r="E275" s="300"/>
    </row>
    <row r="276" spans="1:5">
      <c r="A276" s="298"/>
      <c r="B276" s="298"/>
      <c r="C276" s="299"/>
      <c r="D276" s="300"/>
      <c r="E276" s="300"/>
    </row>
    <row r="277" spans="1:5">
      <c r="A277" s="298"/>
      <c r="B277" s="298"/>
      <c r="C277" s="299"/>
      <c r="D277" s="300"/>
      <c r="E277" s="300"/>
    </row>
    <row r="278" spans="1:5">
      <c r="A278" s="298"/>
      <c r="B278" s="298"/>
      <c r="C278" s="299"/>
      <c r="D278" s="300"/>
      <c r="E278" s="300"/>
    </row>
    <row r="279" spans="1:5">
      <c r="A279" s="298"/>
      <c r="B279" s="298"/>
      <c r="C279" s="299"/>
      <c r="D279" s="300"/>
      <c r="E279" s="300"/>
    </row>
    <row r="280" spans="1:5">
      <c r="A280" s="298"/>
      <c r="B280" s="298"/>
      <c r="C280" s="299"/>
      <c r="D280" s="300"/>
      <c r="E280" s="300"/>
    </row>
    <row r="281" spans="1:5">
      <c r="A281" s="298"/>
      <c r="B281" s="298"/>
      <c r="C281" s="299"/>
      <c r="D281" s="300"/>
      <c r="E281" s="300"/>
    </row>
    <row r="282" spans="1:5">
      <c r="A282" s="298"/>
      <c r="B282" s="298"/>
      <c r="C282" s="299"/>
      <c r="D282" s="300"/>
      <c r="E282" s="300"/>
    </row>
    <row r="283" spans="1:5">
      <c r="A283" s="298"/>
      <c r="B283" s="298"/>
      <c r="C283" s="299"/>
      <c r="D283" s="300"/>
      <c r="E283" s="300"/>
    </row>
    <row r="284" spans="1:5">
      <c r="A284" s="298"/>
      <c r="B284" s="298"/>
      <c r="C284" s="299"/>
      <c r="D284" s="300"/>
      <c r="E284" s="300"/>
    </row>
    <row r="285" spans="1:5">
      <c r="A285" s="298"/>
      <c r="B285" s="298"/>
      <c r="C285" s="299"/>
      <c r="D285" s="300"/>
      <c r="E285" s="300"/>
    </row>
    <row r="286" spans="1:5">
      <c r="A286" s="298"/>
      <c r="B286" s="298"/>
      <c r="C286" s="299"/>
      <c r="D286" s="300"/>
      <c r="E286" s="300"/>
    </row>
    <row r="287" spans="1:5">
      <c r="A287" s="298"/>
      <c r="B287" s="298"/>
      <c r="C287" s="299"/>
      <c r="D287" s="300"/>
      <c r="E287" s="300"/>
    </row>
    <row r="288" spans="1:5">
      <c r="A288" s="298"/>
      <c r="B288" s="298"/>
      <c r="C288" s="299"/>
      <c r="D288" s="300"/>
      <c r="E288" s="300"/>
    </row>
    <row r="289" spans="1:5">
      <c r="A289" s="298"/>
      <c r="B289" s="298"/>
      <c r="C289" s="299"/>
      <c r="D289" s="300"/>
      <c r="E289" s="300"/>
    </row>
    <row r="290" spans="1:5">
      <c r="A290" s="298"/>
      <c r="B290" s="298"/>
      <c r="C290" s="299"/>
      <c r="D290" s="300"/>
      <c r="E290" s="300"/>
    </row>
    <row r="291" spans="1:5">
      <c r="A291" s="298"/>
      <c r="B291" s="298"/>
      <c r="C291" s="299"/>
      <c r="D291" s="300"/>
      <c r="E291" s="300"/>
    </row>
    <row r="292" spans="1:5">
      <c r="A292" s="298"/>
      <c r="B292" s="298"/>
      <c r="C292" s="299"/>
      <c r="D292" s="300"/>
      <c r="E292" s="300"/>
    </row>
    <row r="293" spans="1:5">
      <c r="A293" s="298"/>
      <c r="B293" s="298"/>
      <c r="C293" s="299"/>
      <c r="D293" s="300"/>
      <c r="E293" s="300"/>
    </row>
    <row r="294" spans="1:5">
      <c r="A294" s="298"/>
      <c r="B294" s="298"/>
      <c r="C294" s="299"/>
      <c r="D294" s="300"/>
      <c r="E294" s="300"/>
    </row>
    <row r="295" spans="1:5">
      <c r="A295" s="298"/>
      <c r="B295" s="298"/>
      <c r="C295" s="299"/>
      <c r="D295" s="300"/>
      <c r="E295" s="300"/>
    </row>
    <row r="296" spans="1:5">
      <c r="A296" s="298"/>
      <c r="B296" s="298"/>
      <c r="C296" s="299"/>
      <c r="D296" s="300"/>
      <c r="E296" s="300"/>
    </row>
    <row r="297" spans="1:5">
      <c r="A297" s="298"/>
      <c r="B297" s="298"/>
      <c r="C297" s="299"/>
      <c r="D297" s="300"/>
      <c r="E297" s="300"/>
    </row>
    <row r="298" spans="1:5">
      <c r="A298" s="298"/>
      <c r="B298" s="298"/>
      <c r="C298" s="299"/>
      <c r="D298" s="300"/>
      <c r="E298" s="300"/>
    </row>
    <row r="299" spans="1:5">
      <c r="A299" s="298"/>
      <c r="B299" s="298"/>
      <c r="C299" s="299"/>
      <c r="D299" s="300"/>
      <c r="E299" s="300"/>
    </row>
    <row r="300" spans="1:5">
      <c r="A300" s="298"/>
      <c r="B300" s="298"/>
      <c r="C300" s="299"/>
      <c r="D300" s="300"/>
      <c r="E300" s="300"/>
    </row>
    <row r="301" spans="1:5">
      <c r="A301" s="298"/>
      <c r="B301" s="298"/>
      <c r="C301" s="299"/>
      <c r="D301" s="300"/>
      <c r="E301" s="300"/>
    </row>
    <row r="302" spans="1:5">
      <c r="A302" s="298"/>
      <c r="B302" s="298"/>
      <c r="C302" s="299"/>
      <c r="D302" s="300"/>
      <c r="E302" s="300"/>
    </row>
    <row r="303" spans="1:5">
      <c r="A303" s="298"/>
      <c r="B303" s="298"/>
      <c r="C303" s="299"/>
      <c r="D303" s="300"/>
      <c r="E303" s="300"/>
    </row>
    <row r="304" spans="1:5">
      <c r="A304" s="298"/>
      <c r="B304" s="298"/>
      <c r="C304" s="299"/>
      <c r="D304" s="300"/>
      <c r="E304" s="300"/>
    </row>
    <row r="305" spans="1:5">
      <c r="A305" s="298"/>
      <c r="B305" s="298"/>
      <c r="C305" s="299"/>
      <c r="D305" s="300"/>
      <c r="E305" s="300"/>
    </row>
    <row r="306" spans="1:5">
      <c r="A306" s="298"/>
      <c r="B306" s="298"/>
      <c r="C306" s="299"/>
      <c r="D306" s="300"/>
      <c r="E306" s="300"/>
    </row>
    <row r="307" spans="1:5">
      <c r="A307" s="298"/>
      <c r="B307" s="298"/>
      <c r="C307" s="299"/>
      <c r="D307" s="300"/>
      <c r="E307" s="300"/>
    </row>
    <row r="308" spans="1:5">
      <c r="A308" s="298"/>
      <c r="B308" s="298"/>
      <c r="C308" s="299"/>
      <c r="D308" s="300"/>
      <c r="E308" s="300"/>
    </row>
    <row r="309" spans="1:5">
      <c r="A309" s="298"/>
      <c r="B309" s="298"/>
      <c r="C309" s="299"/>
      <c r="D309" s="300"/>
      <c r="E309" s="300"/>
    </row>
    <row r="310" spans="1:5">
      <c r="A310" s="298"/>
      <c r="B310" s="298"/>
      <c r="C310" s="299"/>
      <c r="D310" s="300"/>
      <c r="E310" s="300"/>
    </row>
    <row r="311" spans="1:5">
      <c r="A311" s="298"/>
      <c r="B311" s="298"/>
      <c r="C311" s="299"/>
      <c r="D311" s="300"/>
      <c r="E311" s="300"/>
    </row>
    <row r="312" spans="1:5">
      <c r="A312" s="298"/>
      <c r="B312" s="298"/>
      <c r="C312" s="299"/>
      <c r="D312" s="300"/>
      <c r="E312" s="300"/>
    </row>
    <row r="313" spans="1:5">
      <c r="A313" s="298"/>
      <c r="B313" s="298"/>
      <c r="C313" s="299"/>
      <c r="D313" s="300"/>
      <c r="E313" s="300"/>
    </row>
    <row r="314" spans="1:5">
      <c r="A314" s="298"/>
      <c r="B314" s="298"/>
      <c r="C314" s="299"/>
      <c r="D314" s="300"/>
      <c r="E314" s="300"/>
    </row>
    <row r="315" spans="1:5">
      <c r="A315" s="298"/>
      <c r="B315" s="298"/>
      <c r="C315" s="299"/>
      <c r="D315" s="300"/>
      <c r="E315" s="300"/>
    </row>
    <row r="316" spans="1:5">
      <c r="A316" s="298"/>
      <c r="B316" s="298"/>
      <c r="C316" s="299"/>
      <c r="D316" s="300"/>
      <c r="E316" s="300"/>
    </row>
    <row r="317" spans="1:5">
      <c r="A317" s="298"/>
      <c r="B317" s="298"/>
      <c r="C317" s="299"/>
      <c r="D317" s="300"/>
      <c r="E317" s="300"/>
    </row>
    <row r="318" spans="1:5">
      <c r="A318" s="298"/>
      <c r="B318" s="298"/>
      <c r="C318" s="299"/>
      <c r="D318" s="300"/>
      <c r="E318" s="300"/>
    </row>
    <row r="319" spans="1:5">
      <c r="A319" s="298"/>
      <c r="B319" s="298"/>
      <c r="C319" s="299"/>
      <c r="D319" s="300"/>
      <c r="E319" s="300"/>
    </row>
    <row r="320" spans="1:5">
      <c r="A320" s="298"/>
      <c r="B320" s="298"/>
      <c r="C320" s="299"/>
      <c r="D320" s="300"/>
      <c r="E320" s="300"/>
    </row>
    <row r="321" spans="1:5">
      <c r="A321" s="298"/>
      <c r="B321" s="298"/>
      <c r="C321" s="299"/>
      <c r="D321" s="300"/>
      <c r="E321" s="300"/>
    </row>
    <row r="322" spans="1:5">
      <c r="A322" s="298"/>
      <c r="B322" s="298"/>
      <c r="C322" s="299"/>
      <c r="D322" s="300"/>
      <c r="E322" s="300"/>
    </row>
    <row r="323" spans="1:5">
      <c r="A323" s="298"/>
      <c r="B323" s="298"/>
      <c r="C323" s="299"/>
      <c r="D323" s="300"/>
      <c r="E323" s="300"/>
    </row>
    <row r="324" spans="1:5">
      <c r="A324" s="298"/>
      <c r="B324" s="298"/>
      <c r="C324" s="299"/>
      <c r="D324" s="300"/>
      <c r="E324" s="300"/>
    </row>
    <row r="325" spans="1:5">
      <c r="A325" s="298"/>
      <c r="B325" s="298"/>
      <c r="C325" s="299"/>
      <c r="D325" s="300"/>
      <c r="E325" s="300"/>
    </row>
    <row r="326" spans="1:5">
      <c r="A326" s="298"/>
      <c r="B326" s="298"/>
      <c r="C326" s="299"/>
      <c r="D326" s="300"/>
      <c r="E326" s="300"/>
    </row>
    <row r="327" spans="1:5">
      <c r="A327" s="298"/>
      <c r="B327" s="298"/>
      <c r="C327" s="299"/>
      <c r="D327" s="300"/>
      <c r="E327" s="300"/>
    </row>
    <row r="328" spans="1:5">
      <c r="A328" s="298"/>
      <c r="B328" s="298"/>
      <c r="C328" s="299"/>
      <c r="D328" s="300"/>
      <c r="E328" s="300"/>
    </row>
    <row r="329" spans="1:5">
      <c r="A329" s="298"/>
      <c r="B329" s="298"/>
      <c r="C329" s="299"/>
      <c r="D329" s="300"/>
      <c r="E329" s="300"/>
    </row>
    <row r="330" spans="1:5">
      <c r="A330" s="298"/>
      <c r="B330" s="298"/>
      <c r="C330" s="299"/>
      <c r="D330" s="300"/>
      <c r="E330" s="300"/>
    </row>
    <row r="331" spans="1:5">
      <c r="A331" s="298"/>
      <c r="B331" s="298"/>
      <c r="C331" s="299"/>
      <c r="D331" s="300"/>
      <c r="E331" s="300"/>
    </row>
    <row r="332" spans="1:5">
      <c r="A332" s="298"/>
      <c r="B332" s="298"/>
      <c r="C332" s="299"/>
      <c r="D332" s="300"/>
      <c r="E332" s="300"/>
    </row>
    <row r="333" spans="1:5">
      <c r="A333" s="298"/>
      <c r="B333" s="298"/>
      <c r="C333" s="299"/>
      <c r="D333" s="300"/>
      <c r="E333" s="300"/>
    </row>
    <row r="334" spans="1:5">
      <c r="A334" s="298"/>
      <c r="B334" s="298"/>
      <c r="C334" s="299"/>
      <c r="D334" s="300"/>
      <c r="E334" s="300"/>
    </row>
    <row r="335" spans="1:5">
      <c r="A335" s="298"/>
      <c r="B335" s="298"/>
      <c r="C335" s="299"/>
      <c r="D335" s="300"/>
      <c r="E335" s="300"/>
    </row>
    <row r="336" spans="1:5">
      <c r="A336" s="298"/>
      <c r="B336" s="298"/>
      <c r="C336" s="299"/>
      <c r="D336" s="300"/>
      <c r="E336" s="300"/>
    </row>
    <row r="337" spans="1:5">
      <c r="A337" s="298"/>
      <c r="B337" s="298"/>
      <c r="C337" s="299"/>
      <c r="D337" s="300"/>
      <c r="E337" s="300"/>
    </row>
    <row r="338" spans="1:5">
      <c r="A338" s="298"/>
      <c r="B338" s="298"/>
      <c r="C338" s="299"/>
      <c r="D338" s="300"/>
      <c r="E338" s="300"/>
    </row>
    <row r="339" spans="1:5">
      <c r="A339" s="298"/>
      <c r="B339" s="298"/>
      <c r="C339" s="299"/>
      <c r="D339" s="300"/>
      <c r="E339" s="300"/>
    </row>
    <row r="340" spans="1:5">
      <c r="A340" s="298"/>
      <c r="B340" s="298"/>
      <c r="C340" s="299"/>
      <c r="D340" s="300"/>
      <c r="E340" s="300"/>
    </row>
    <row r="341" spans="1:5">
      <c r="A341" s="298"/>
      <c r="B341" s="298"/>
      <c r="C341" s="299"/>
      <c r="D341" s="300"/>
      <c r="E341" s="300"/>
    </row>
    <row r="342" spans="1:5">
      <c r="A342" s="298"/>
      <c r="B342" s="298"/>
      <c r="C342" s="299"/>
      <c r="D342" s="300"/>
      <c r="E342" s="300"/>
    </row>
    <row r="343" spans="1:5">
      <c r="A343" s="298"/>
      <c r="B343" s="298"/>
      <c r="C343" s="299"/>
      <c r="D343" s="300"/>
      <c r="E343" s="300"/>
    </row>
    <row r="344" spans="1:5">
      <c r="A344" s="298"/>
      <c r="B344" s="298"/>
      <c r="C344" s="299"/>
      <c r="D344" s="300"/>
      <c r="E344" s="300"/>
    </row>
    <row r="345" spans="1:5">
      <c r="A345" s="298"/>
      <c r="B345" s="298"/>
      <c r="C345" s="299"/>
      <c r="D345" s="300"/>
      <c r="E345" s="300"/>
    </row>
    <row r="346" spans="1:5">
      <c r="A346" s="298"/>
      <c r="B346" s="298"/>
      <c r="C346" s="299"/>
      <c r="D346" s="300"/>
      <c r="E346" s="300"/>
    </row>
    <row r="347" spans="1:5">
      <c r="A347" s="298"/>
      <c r="B347" s="298"/>
      <c r="C347" s="299"/>
      <c r="D347" s="300"/>
      <c r="E347" s="300"/>
    </row>
    <row r="348" spans="1:5">
      <c r="A348" s="298"/>
      <c r="B348" s="298"/>
      <c r="C348" s="299"/>
      <c r="D348" s="300"/>
      <c r="E348" s="300"/>
    </row>
    <row r="349" spans="1:5">
      <c r="A349" s="298"/>
      <c r="B349" s="298"/>
      <c r="C349" s="299"/>
      <c r="D349" s="300"/>
      <c r="E349" s="300"/>
    </row>
    <row r="350" spans="1:5">
      <c r="A350" s="298"/>
      <c r="B350" s="298"/>
      <c r="C350" s="299"/>
      <c r="D350" s="300"/>
      <c r="E350" s="300"/>
    </row>
    <row r="351" spans="1:5">
      <c r="A351" s="298"/>
      <c r="B351" s="298"/>
      <c r="C351" s="299"/>
      <c r="D351" s="300"/>
      <c r="E351" s="300"/>
    </row>
    <row r="352" spans="1:5">
      <c r="A352" s="298"/>
      <c r="B352" s="298"/>
      <c r="C352" s="299"/>
      <c r="D352" s="300"/>
      <c r="E352" s="300"/>
    </row>
    <row r="353" spans="1:5">
      <c r="A353" s="298"/>
      <c r="B353" s="298"/>
      <c r="C353" s="299"/>
      <c r="D353" s="300"/>
      <c r="E353" s="300"/>
    </row>
    <row r="354" spans="1:5">
      <c r="A354" s="298"/>
      <c r="B354" s="298"/>
      <c r="C354" s="299"/>
      <c r="D354" s="300"/>
      <c r="E354" s="300"/>
    </row>
    <row r="355" spans="1:5">
      <c r="A355" s="298"/>
      <c r="B355" s="298"/>
      <c r="C355" s="299"/>
      <c r="D355" s="300"/>
      <c r="E355" s="300"/>
    </row>
    <row r="356" spans="1:5">
      <c r="A356" s="298"/>
      <c r="B356" s="298"/>
      <c r="C356" s="299"/>
      <c r="D356" s="300"/>
      <c r="E356" s="300"/>
    </row>
    <row r="357" spans="1:5">
      <c r="A357" s="298"/>
      <c r="B357" s="298"/>
      <c r="C357" s="299"/>
      <c r="D357" s="300"/>
      <c r="E357" s="300"/>
    </row>
  </sheetData>
  <mergeCells count="11">
    <mergeCell ref="N13:O13"/>
    <mergeCell ref="H2:H3"/>
    <mergeCell ref="B4:L4"/>
    <mergeCell ref="B5:L5"/>
    <mergeCell ref="A12:A13"/>
    <mergeCell ref="B12:B13"/>
    <mergeCell ref="C12:C13"/>
    <mergeCell ref="D12:D13"/>
    <mergeCell ref="E12:E13"/>
    <mergeCell ref="F12:F13"/>
    <mergeCell ref="G12:M12"/>
  </mergeCells>
  <printOptions horizontalCentered="1"/>
  <pageMargins left="0.13" right="0.19685039370078741" top="0.27559055118110237" bottom="0.27559055118110237" header="0.23622047244094491" footer="0.23622047244094491"/>
  <pageSetup paperSize="5" scale="70" orientation="landscape" r:id="rId1"/>
  <headerFooter alignWithMargins="0">
    <oddHeader>Página &amp;P de &amp;N</oddHeader>
  </headerFooter>
  <rowBreaks count="2" manualBreakCount="2">
    <brk id="191" max="12" man="1"/>
    <brk id="225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topLeftCell="O1"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INGRESOS 2015</vt:lpstr>
      <vt:lpstr>GASTOS 2015</vt:lpstr>
      <vt:lpstr>resumen_ingresos2015</vt:lpstr>
      <vt:lpstr>resumen_gastos2015</vt:lpstr>
      <vt:lpstr>Hoja2</vt:lpstr>
      <vt:lpstr>Hoja3</vt:lpstr>
      <vt:lpstr>Hoja4</vt:lpstr>
      <vt:lpstr>'GASTOS 2015'!Área_de_impresión</vt:lpstr>
      <vt:lpstr>'INGRESOS 2015'!Área_de_impresión</vt:lpstr>
      <vt:lpstr>resumen_gastos2015!Área_de_impresión</vt:lpstr>
      <vt:lpstr>resumen_ingresos2015!Área_de_impresión</vt:lpstr>
    </vt:vector>
  </TitlesOfParts>
  <Company>SoftPack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JuanCarlos</dc:creator>
  <cp:lastModifiedBy>JCMorales</cp:lastModifiedBy>
  <cp:lastPrinted>2014-10-09T18:39:39Z</cp:lastPrinted>
  <dcterms:created xsi:type="dcterms:W3CDTF">2011-10-13T08:36:07Z</dcterms:created>
  <dcterms:modified xsi:type="dcterms:W3CDTF">2015-01-29T12:49:46Z</dcterms:modified>
</cp:coreProperties>
</file>